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firstSheet="21" activeTab="22"/>
  </bookViews>
  <sheets>
    <sheet name="目录" sheetId="27" r:id="rId1"/>
    <sheet name="1一般公共预算收入决算明细表" sheetId="1" r:id="rId2"/>
    <sheet name="2一般公共预算支出决算功能分类明细表" sheetId="2" r:id="rId3"/>
    <sheet name="3一般公共预算支出决算经济分类明细表" sheetId="4" r:id="rId4"/>
    <sheet name="4一般公共预算财政拨款本级支出决算明细表" sheetId="5" r:id="rId5"/>
    <sheet name="5一般公共预算财政拨款本级基本支出决算明细表" sheetId="6" r:id="rId6"/>
    <sheet name="6一般公共预算转移性和债务相关收支决算明细表" sheetId="7" r:id="rId7"/>
    <sheet name="7地方政府一般债务限额和余额情况表" sheetId="8" r:id="rId8"/>
    <sheet name="8政府性基金预算收入决算明细表" sheetId="9" r:id="rId9"/>
    <sheet name="9政府性基金预算支出决算功能分类明细表" sheetId="10" r:id="rId10"/>
    <sheet name="10政府性基金预算转移性收支决算录入表 " sheetId="11" r:id="rId11"/>
    <sheet name="11本级政府性基金支出表" sheetId="12" r:id="rId12"/>
    <sheet name="12政府性基金转移支付表（按项目分地区）" sheetId="13" r:id="rId13"/>
    <sheet name="13地方政府专项债务限额和余额情况表" sheetId="14" r:id="rId14"/>
    <sheet name="14国有资本经营预算收入决算明细表" sheetId="15" r:id="rId15"/>
    <sheet name="15国有资本经营预算支出决算明细表" sheetId="16" r:id="rId16"/>
    <sheet name="16本级国有资本经营预算支出决算明细表" sheetId="17" r:id="rId17"/>
    <sheet name="17国有资本经营预算对下安排转移支付表" sheetId="18" r:id="rId18"/>
    <sheet name="18社会保险基金预算收入情况表" sheetId="19" r:id="rId19"/>
    <sheet name="19社会保险基金预算支出情况表" sheetId="20" r:id="rId20"/>
    <sheet name="20本级一般公共预算财政拨款“三公”经费支出决算表" sheetId="21" r:id="rId21"/>
    <sheet name="21地方政府一般债券使用情况表" sheetId="26" r:id="rId22"/>
    <sheet name="22地方政府专项债券使用情况表" sheetId="22" r:id="rId23"/>
    <sheet name="23地方政府债券发行及还本付息情况表" sheetId="23" r:id="rId24"/>
    <sheet name="24政府债务余额及限额情况表" sheetId="24" r:id="rId25"/>
    <sheet name="25政府重大投资项目情况表" sheetId="25" r:id="rId26"/>
  </sheets>
  <externalReferences>
    <externalReference r:id="rId27"/>
  </externalReferences>
  <definedNames>
    <definedName name="_xlnm._FilterDatabase" localSheetId="9" hidden="1">'9政府性基金预算支出决算功能分类明细表'!$A$1:$B$339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<sst xmlns="http://schemas.openxmlformats.org/spreadsheetml/2006/main" count="6316" uniqueCount="4320">
  <si>
    <t xml:space="preserve">目录 </t>
  </si>
  <si>
    <t>一般公共预算收入决算明细表</t>
  </si>
  <si>
    <t>一般公共预算支出决算功能分类明细表</t>
  </si>
  <si>
    <t>一般公共预算支出决算经济分类明细表</t>
  </si>
  <si>
    <t>一般公共预算财政拨款本级支出决算明细表</t>
  </si>
  <si>
    <t>一般公共预算财政拨款本级基本支出决算明细表</t>
  </si>
  <si>
    <t>一般公共预算转移性和债务相关收支决算明细表</t>
  </si>
  <si>
    <t>地方政府一般债务限额和余额情况表</t>
  </si>
  <si>
    <t>政府性基金预算收入决算明细表</t>
  </si>
  <si>
    <t>政府性基金预算支出决算功能分类明细表</t>
  </si>
  <si>
    <t>政府性基金预算转移性收支决算录入表</t>
  </si>
  <si>
    <t>本级政府性基金支出表</t>
  </si>
  <si>
    <t>政府性基金转移支付表（按项目分地区）</t>
  </si>
  <si>
    <t>地方政府专项债务限额和余额情况表</t>
  </si>
  <si>
    <t>国有资本经营预算收入决算明细表</t>
  </si>
  <si>
    <t>国有资本经营预算支出决算明细表</t>
  </si>
  <si>
    <t>本级国有资本经营预算支出决算明细表</t>
  </si>
  <si>
    <t>国有资本经营预算对下安排转移支付表</t>
  </si>
  <si>
    <t xml:space="preserve"> </t>
  </si>
  <si>
    <t>社会保险基金预算收入情况表</t>
  </si>
  <si>
    <t>社会保险基金预算支出情况表</t>
  </si>
  <si>
    <t>本级一般公共预算财政拨款“三公”经费支出决算表</t>
  </si>
  <si>
    <t>地方政府一般债券使用情况表</t>
  </si>
  <si>
    <t>地方政府专项债券使用情况表</t>
  </si>
  <si>
    <t>地方政府债券发行及还本付息情况表</t>
  </si>
  <si>
    <t>政府债务余额及限额情况表</t>
  </si>
  <si>
    <t>政府重大投资项目情况表</t>
  </si>
  <si>
    <t>2024年度望城区一般公共预算收入决算明细表</t>
  </si>
  <si>
    <t>决算公开01表</t>
  </si>
  <si>
    <t>单位:万元</t>
  </si>
  <si>
    <t>预算科目</t>
  </si>
  <si>
    <t>决算数</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</si>
  <si>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</si>
  <si>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</si>
  <si>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</si>
  <si>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</si>
  <si>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</si>
  <si>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</si>
  <si>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</si>
  <si>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</si>
  <si>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</si>
  <si>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</si>
  <si>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</si>
  <si>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</si>
  <si>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</si>
  <si>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</si>
  <si>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</si>
  <si>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</si>
  <si>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</si>
  <si>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</si>
  <si>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</si>
  <si>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</si>
  <si>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</si>
  <si>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</si>
  <si>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</si>
  <si>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</si>
  <si>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</si>
  <si>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</si>
  <si>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</si>
  <si>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</si>
  <si>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</si>
  <si>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</si>
  <si>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</si>
  <si>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</si>
  <si>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</si>
  <si>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</si>
  <si>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</si>
  <si>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</si>
  <si>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</si>
  <si>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</si>
  <si>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</si>
  <si>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</si>
  <si>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</si>
  <si>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</si>
  <si>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</si>
  <si>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</si>
  <si>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</si>
  <si>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</si>
  <si>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</si>
  <si>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</si>
  <si>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</si>
  <si>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</si>
  <si>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</si>
  <si>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</si>
  <si>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</si>
  <si>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</si>
  <si>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</si>
  <si>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</si>
  <si>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</si>
  <si>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</si>
  <si>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</si>
  <si>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</si>
  <si>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</si>
  <si>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</si>
  <si>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</si>
  <si>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</si>
  <si>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</si>
  <si>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</si>
  <si>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</si>
  <si>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</si>
  <si>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</si>
  <si>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</si>
  <si>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</si>
  <si>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</si>
  <si>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</si>
  <si>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</si>
  <si>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</si>
  <si>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</si>
  <si>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</si>
  <si>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</si>
  <si>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</si>
  <si>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</si>
  <si>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</si>
  <si>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</si>
  <si>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</si>
  <si>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</si>
  <si>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</si>
  <si>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</si>
  <si>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</si>
  <si>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</si>
  <si>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</si>
  <si>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</si>
  <si>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</si>
  <si>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</si>
  <si>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</si>
  <si>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</si>
  <si>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</si>
  <si>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</si>
  <si>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</si>
  <si>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</si>
  <si>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</si>
  <si>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</si>
  <si>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</si>
  <si>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</si>
  <si>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</si>
  <si>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</si>
  <si>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</si>
  <si>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</si>
  <si>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</si>
  <si>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</si>
  <si>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</si>
  <si>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</si>
  <si>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</si>
  <si>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</si>
  <si>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</si>
  <si>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</si>
  <si>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</si>
  <si>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</si>
  <si>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</si>
  <si>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</si>
  <si>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</si>
  <si>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</si>
  <si>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</si>
  <si>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</si>
  <si>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</si>
  <si>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</si>
  <si>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</si>
  <si>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</si>
  <si>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</si>
  <si>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</si>
  <si>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</si>
  <si>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</si>
  <si>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</si>
  <si>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</si>
  <si>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</si>
  <si>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</si>
  <si>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</si>
  <si>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</si>
  <si>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</si>
  <si>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</si>
  <si>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</si>
  <si>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</si>
  <si>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</si>
  <si>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</si>
  <si>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</si>
  <si>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</si>
  <si>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</si>
  <si>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</si>
  <si>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</si>
  <si>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</si>
  <si>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</si>
  <si>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</si>
  <si>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</si>
  <si>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</si>
  <si>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</si>
  <si>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</si>
  <si>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</si>
  <si>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</si>
  <si>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</si>
  <si>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</si>
  <si>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</si>
  <si>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</si>
  <si>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</si>
  <si>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</si>
  <si>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</si>
  <si>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</si>
  <si>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</si>
  <si>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</si>
  <si>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</si>
  <si>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</si>
  <si>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</si>
  <si>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</si>
  <si>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</si>
  <si>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</si>
  <si>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</si>
  <si>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</si>
  <si>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</si>
  <si>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</si>
  <si>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</si>
  <si>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</si>
  <si>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</si>
  <si>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</si>
  <si>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</si>
  <si>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</si>
  <si>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</si>
  <si>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</si>
  <si>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</si>
  <si>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</si>
  <si>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</si>
  <si>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</si>
  <si>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</si>
  <si>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</si>
  <si>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</si>
  <si>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</si>
  <si>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</si>
  <si>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</si>
  <si>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</si>
  <si>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</si>
  <si>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</si>
  <si>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</si>
  <si>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</si>
  <si>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</si>
  <si>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</si>
  <si>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</si>
  <si>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</si>
  <si>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</si>
  <si>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</si>
  <si>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</si>
  <si>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</si>
  <si>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</si>
  <si>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</si>
  <si>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</si>
  <si>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</si>
  <si>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</si>
  <si>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</si>
  <si>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</si>
  <si>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</si>
  <si>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</si>
  <si>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</si>
  <si>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</si>
  <si>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</si>
  <si>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</si>
  <si>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</si>
  <si>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</si>
  <si>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</si>
  <si>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</si>
  <si>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</si>
  <si>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</si>
  <si>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</si>
  <si>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</si>
  <si>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</si>
  <si>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</si>
  <si>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</si>
  <si>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</si>
  <si>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</si>
  <si>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</si>
  <si>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</si>
  <si>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</si>
  <si>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</si>
  <si>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</si>
  <si>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</si>
  <si>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</si>
  <si>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</si>
  <si>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</si>
  <si>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</si>
  <si>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</si>
  <si>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</si>
  <si>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</si>
  <si>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</si>
  <si>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</si>
  <si>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</si>
  <si>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</si>
  <si>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</si>
  <si>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</si>
  <si>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</si>
  <si>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</si>
  <si>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</si>
  <si>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跨省管道运输企业城市维护建设税</t>
  </si>
  <si>
    <t xml:space="preserve">    跨省管道运输企业城市维护建设税待分配收入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</si>
  <si>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</si>
  <si>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</si>
  <si>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</si>
  <si>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</si>
  <si>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</si>
  <si>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</si>
  <si>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</si>
  <si>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</si>
  <si>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</si>
  <si>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</si>
  <si>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</si>
  <si>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</si>
  <si>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</si>
  <si>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</si>
  <si>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</si>
  <si>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</si>
  <si>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</si>
  <si>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</si>
  <si>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</si>
  <si>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</si>
  <si>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</si>
  <si>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</si>
  <si>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</si>
  <si>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</si>
  <si>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</si>
  <si>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</si>
  <si>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</si>
  <si>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</si>
  <si>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</si>
  <si>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</si>
  <si>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</si>
  <si>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</si>
  <si>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</si>
  <si>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</si>
  <si>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</si>
  <si>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</si>
  <si>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</si>
  <si>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</si>
  <si>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</si>
  <si>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</si>
  <si>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</si>
  <si>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</si>
  <si>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</si>
  <si>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</si>
  <si>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</si>
  <si>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</si>
  <si>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</si>
  <si>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</si>
  <si>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</si>
  <si>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</si>
  <si>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</si>
  <si>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</si>
  <si>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</si>
  <si>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</si>
  <si>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</si>
  <si>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</si>
  <si>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</si>
  <si>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</si>
  <si>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</si>
  <si>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</si>
  <si>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</si>
  <si>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</si>
  <si>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</si>
  <si>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</si>
  <si>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</si>
  <si>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</si>
  <si>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</si>
  <si>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</si>
  <si>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</si>
  <si>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</si>
  <si>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</si>
  <si>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</si>
  <si>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</si>
  <si>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</si>
  <si>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</si>
  <si>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</si>
  <si>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</si>
  <si>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</si>
  <si>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</si>
  <si>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</si>
  <si>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</si>
  <si>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</si>
  <si>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</si>
  <si>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</si>
  <si>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</si>
  <si>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</si>
  <si>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</si>
  <si>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</si>
  <si>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</si>
  <si>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</si>
  <si>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</si>
  <si>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</si>
  <si>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</si>
  <si>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</si>
  <si>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</si>
  <si>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</si>
  <si>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</si>
  <si>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</si>
  <si>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</si>
  <si>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</si>
  <si>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</si>
  <si>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</si>
  <si>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</si>
  <si>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</si>
  <si>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</si>
  <si>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</si>
  <si>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</si>
  <si>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</si>
  <si>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</si>
  <si>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</si>
  <si>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</si>
  <si>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</si>
  <si>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</si>
  <si>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</si>
  <si>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</si>
  <si>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</si>
  <si>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</si>
  <si>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</si>
  <si>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</si>
  <si>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</si>
  <si>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</si>
  <si>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</si>
  <si>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</si>
  <si>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</si>
  <si>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</si>
  <si>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</si>
  <si>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</si>
  <si>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</si>
  <si>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</si>
  <si>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</si>
  <si>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</si>
  <si>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</si>
  <si>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</si>
  <si>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</si>
  <si>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</si>
  <si>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</si>
  <si>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</si>
  <si>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</si>
  <si>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</si>
  <si>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</si>
  <si>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</si>
  <si>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</si>
  <si>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</si>
  <si>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</si>
  <si>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</si>
  <si>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</si>
  <si>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</si>
  <si>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</si>
  <si>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</si>
  <si>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</si>
  <si>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</si>
  <si>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</si>
  <si>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</si>
  <si>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</si>
  <si>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</si>
  <si>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</si>
  <si>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</si>
  <si>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</si>
  <si>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</si>
  <si>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</si>
  <si>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</si>
  <si>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</si>
  <si>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</si>
  <si>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</si>
  <si>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</si>
  <si>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</si>
  <si>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</si>
  <si>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</si>
  <si>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</si>
  <si>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</si>
  <si>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</si>
  <si>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</si>
  <si>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</si>
  <si>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</si>
  <si>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</si>
  <si>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</si>
  <si>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</si>
  <si>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</si>
  <si>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</si>
  <si>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</si>
  <si>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</si>
  <si>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</si>
  <si>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</si>
  <si>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</si>
  <si>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</si>
  <si>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</si>
  <si>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</si>
  <si>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</si>
  <si>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</si>
  <si>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</si>
  <si>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</si>
  <si>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</si>
  <si>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</si>
  <si>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</si>
  <si>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</si>
  <si>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</si>
  <si>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</si>
  <si>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</si>
  <si>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</si>
  <si>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</si>
  <si>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</si>
  <si>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</si>
  <si>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</si>
  <si>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</si>
  <si>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</si>
  <si>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</si>
  <si>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</si>
  <si>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</si>
  <si>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</si>
  <si>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</si>
  <si>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</si>
  <si>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</si>
  <si>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</si>
  <si>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</si>
  <si>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</si>
  <si>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</si>
  <si>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</si>
  <si>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</si>
  <si>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</si>
  <si>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</si>
  <si>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</si>
  <si>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</si>
  <si>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</si>
  <si>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</si>
  <si>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</si>
  <si>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</si>
  <si>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</si>
  <si>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</si>
  <si>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</si>
  <si>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</si>
  <si>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</si>
  <si>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</si>
  <si>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</si>
  <si>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</si>
  <si>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</si>
  <si>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</si>
  <si>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</si>
  <si>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</si>
  <si>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</si>
  <si>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</si>
  <si>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</si>
  <si>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</si>
  <si>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</si>
  <si>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</si>
  <si>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</si>
  <si>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</si>
  <si>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</si>
  <si>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</si>
  <si>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</si>
  <si>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</si>
  <si>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</si>
  <si>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</si>
  <si>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</si>
  <si>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</si>
  <si>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</si>
  <si>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</si>
  <si>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</si>
  <si>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</si>
  <si>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</si>
  <si>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</si>
  <si>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金融监管行政事业性收费收入</t>
  </si>
  <si>
    <t xml:space="preserve">      机构监管费</t>
  </si>
  <si>
    <t xml:space="preserve">      业务监管费</t>
  </si>
  <si>
    <t xml:space="preserve">      其他缴入国库的金融监管行政事业性收费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</si>
  <si>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</si>
  <si>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</si>
  <si>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</si>
  <si>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</si>
  <si>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</si>
  <si>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</si>
  <si>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</si>
  <si>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</si>
  <si>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</si>
  <si>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</si>
  <si>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</si>
  <si>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</si>
  <si>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</si>
  <si>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</si>
  <si>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</si>
  <si>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</si>
  <si>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</si>
  <si>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</si>
  <si>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</si>
  <si>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</si>
  <si>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</si>
  <si>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</si>
  <si>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</si>
  <si>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</si>
  <si>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</si>
  <si>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</si>
  <si>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</si>
  <si>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</si>
  <si>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</si>
  <si>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</si>
  <si>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</si>
  <si>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</si>
  <si>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</si>
  <si>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</si>
  <si>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</si>
  <si>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</si>
  <si>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</si>
  <si>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</si>
  <si>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</si>
  <si>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</si>
  <si>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</si>
  <si>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</si>
  <si>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</si>
  <si>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</si>
  <si>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</si>
  <si>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</si>
  <si>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</si>
  <si>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</si>
  <si>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</si>
  <si>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</si>
  <si>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</si>
  <si>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</si>
  <si>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</si>
  <si>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</si>
  <si>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</si>
  <si>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</si>
  <si>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</si>
  <si>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</si>
  <si>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</si>
  <si>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</si>
  <si>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</si>
  <si>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</si>
  <si>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</si>
  <si>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</si>
  <si>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</si>
  <si>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</si>
  <si>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</si>
  <si>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</si>
  <si>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</si>
  <si>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</si>
  <si>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</si>
  <si>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</si>
  <si>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</si>
  <si>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</si>
  <si>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</si>
  <si>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</si>
  <si>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</si>
  <si>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</si>
  <si>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</si>
  <si>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</si>
  <si>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</si>
  <si>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</si>
  <si>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</si>
  <si>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</si>
  <si>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</si>
  <si>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</si>
  <si>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</si>
  <si>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</si>
  <si>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</si>
  <si>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</si>
  <si>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</si>
  <si>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</si>
  <si>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</si>
  <si>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</si>
  <si>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</si>
  <si>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</si>
  <si>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</si>
  <si>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</si>
  <si>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</si>
  <si>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</si>
  <si>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</si>
  <si>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</si>
  <si>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</si>
  <si>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</si>
  <si>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</si>
  <si>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</si>
  <si>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</si>
  <si>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</si>
  <si>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</si>
  <si>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</si>
  <si>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</si>
  <si>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</si>
  <si>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</si>
  <si>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</si>
  <si>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</si>
  <si>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</si>
  <si>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</si>
  <si>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</si>
  <si>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</si>
  <si>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</si>
  <si>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</si>
  <si>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</si>
  <si>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</si>
  <si>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</si>
  <si>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</si>
  <si>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</si>
  <si>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</si>
  <si>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</si>
  <si>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</si>
  <si>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</si>
  <si>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</si>
  <si>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</si>
  <si>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</si>
  <si>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</si>
  <si>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</si>
  <si>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</si>
  <si>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</si>
  <si>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</si>
  <si>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</si>
  <si>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</si>
  <si>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</si>
  <si>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</si>
  <si>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</si>
  <si>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</si>
  <si>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</si>
  <si>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本 年 收 入 合 计</t>
  </si>
  <si>
    <t>2024年度望城区一般公共预算支出决算功能分类明细表</t>
  </si>
  <si>
    <t>决算公开02表</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</si>
  <si>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</si>
  <si>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</si>
  <si>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</si>
  <si>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</si>
  <si>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</si>
  <si>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</si>
  <si>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</si>
  <si>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</si>
  <si>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</si>
  <si>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</si>
  <si>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</si>
  <si>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</si>
  <si>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</si>
  <si>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</si>
  <si>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</si>
  <si>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</si>
  <si>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</si>
  <si>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</si>
  <si>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</si>
  <si>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</si>
  <si>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</si>
  <si>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</si>
  <si>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</si>
  <si>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</si>
  <si>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</si>
  <si>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</si>
  <si>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</si>
  <si>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</si>
  <si>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</si>
  <si>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</si>
  <si>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</si>
  <si>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</si>
  <si>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</si>
  <si>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</si>
  <si>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</si>
  <si>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</si>
  <si>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</si>
  <si>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</si>
  <si>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</si>
  <si>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</si>
  <si>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</si>
  <si>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</si>
  <si>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</si>
  <si>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</si>
  <si>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</si>
  <si>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</si>
  <si>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</si>
  <si>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</si>
  <si>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</si>
  <si>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</si>
  <si>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</si>
  <si>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</si>
  <si>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</si>
  <si>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</si>
  <si>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</si>
  <si>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</si>
  <si>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</si>
  <si>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</si>
  <si>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</si>
  <si>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</si>
  <si>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</si>
  <si>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</si>
  <si>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</si>
  <si>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</si>
  <si>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</si>
  <si>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</si>
  <si>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</si>
  <si>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</si>
  <si>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</si>
  <si>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</si>
  <si>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</si>
  <si>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</si>
  <si>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</si>
  <si>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</si>
  <si>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</si>
  <si>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</si>
  <si>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</si>
  <si>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</si>
  <si>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</si>
  <si>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</si>
  <si>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</si>
  <si>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</si>
  <si>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</si>
  <si>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</si>
  <si>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</si>
  <si>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</si>
  <si>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</si>
  <si>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</si>
  <si>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</si>
  <si>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</si>
  <si>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</si>
  <si>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</si>
  <si>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</si>
  <si>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</si>
  <si>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</si>
  <si>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</si>
  <si>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</si>
  <si>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</si>
  <si>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</si>
  <si>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</si>
  <si>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</si>
  <si>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</si>
  <si>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</si>
  <si>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</si>
  <si>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</si>
  <si>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</si>
  <si>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</si>
  <si>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</si>
  <si>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</si>
  <si>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</si>
  <si>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</si>
  <si>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</si>
  <si>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</si>
  <si>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</si>
  <si>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</si>
  <si>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</si>
  <si>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</si>
  <si>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</si>
  <si>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</si>
  <si>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</si>
  <si>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</si>
  <si>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</si>
  <si>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</si>
  <si>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</si>
  <si>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</si>
  <si>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</si>
  <si>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</si>
  <si>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</si>
  <si>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</si>
  <si>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</si>
  <si>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</si>
  <si>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</si>
  <si>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</si>
  <si>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</si>
  <si>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</si>
  <si>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</si>
  <si>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</si>
  <si>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</si>
  <si>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</si>
  <si>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</si>
  <si>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</si>
  <si>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</si>
  <si>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</si>
  <si>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</si>
  <si>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</si>
  <si>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</si>
  <si>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</si>
  <si>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</si>
  <si>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</si>
  <si>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</si>
  <si>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</si>
  <si>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</si>
  <si>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</si>
  <si>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</si>
  <si>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</si>
  <si>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</si>
  <si>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</si>
  <si>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</si>
  <si>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</si>
  <si>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</si>
  <si>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</si>
  <si>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</si>
  <si>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</si>
  <si>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</si>
  <si>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</si>
  <si>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</si>
  <si>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</si>
  <si>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</si>
  <si>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</si>
  <si>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</si>
  <si>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</si>
  <si>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</si>
  <si>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</si>
  <si>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</si>
  <si>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</si>
  <si>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</si>
  <si>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</si>
  <si>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</si>
  <si>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</si>
  <si>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</si>
  <si>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</si>
  <si>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</si>
  <si>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</si>
  <si>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</si>
  <si>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</si>
  <si>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</si>
  <si>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</si>
  <si>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</si>
  <si>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</si>
  <si>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</si>
  <si>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</si>
  <si>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</si>
  <si>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</si>
  <si>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</si>
  <si>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</si>
  <si>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</si>
  <si>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</si>
  <si>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</si>
  <si>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</si>
  <si>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</si>
  <si>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</si>
  <si>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</si>
  <si>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</si>
  <si>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</si>
  <si>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</si>
  <si>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</si>
  <si>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</si>
  <si>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</si>
  <si>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</si>
  <si>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</si>
  <si>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</si>
  <si>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</si>
  <si>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</si>
  <si>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</si>
  <si>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</si>
  <si>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</si>
  <si>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</si>
  <si>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</si>
  <si>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</si>
  <si>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</si>
  <si>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</si>
  <si>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</si>
  <si>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</si>
  <si>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</si>
  <si>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</si>
  <si>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</si>
  <si>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</si>
  <si>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</si>
  <si>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</si>
  <si>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</si>
  <si>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</si>
  <si>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</si>
  <si>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</si>
  <si>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</si>
  <si>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</si>
  <si>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</si>
  <si>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</si>
  <si>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</si>
  <si>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</si>
  <si>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</si>
  <si>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</si>
  <si>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</si>
  <si>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</si>
  <si>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</si>
  <si>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</si>
  <si>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</si>
  <si>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</si>
  <si>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</si>
  <si>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</si>
  <si>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</si>
  <si>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</si>
  <si>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</si>
  <si>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</si>
  <si>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</si>
  <si>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</si>
  <si>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</si>
  <si>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</si>
  <si>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</si>
  <si>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</si>
  <si>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</si>
  <si>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</si>
  <si>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</si>
  <si>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</si>
  <si>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</si>
  <si>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</si>
  <si>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</si>
  <si>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</si>
  <si>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</si>
  <si>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</si>
  <si>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</si>
  <si>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</si>
  <si>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</si>
  <si>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</si>
  <si>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</si>
  <si>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</si>
  <si>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</si>
  <si>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</si>
  <si>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</si>
  <si>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</si>
  <si>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</si>
  <si>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</si>
  <si>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</si>
  <si>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</si>
  <si>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</si>
  <si>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</si>
  <si>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</si>
  <si>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</si>
  <si>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</si>
  <si>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</si>
  <si>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</si>
  <si>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</si>
  <si>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</si>
  <si>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</si>
  <si>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</si>
  <si>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</si>
  <si>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</si>
  <si>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</si>
  <si>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</si>
  <si>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</si>
  <si>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</si>
  <si>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</si>
  <si>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</si>
  <si>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</si>
  <si>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</si>
  <si>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</si>
  <si>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</si>
  <si>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</si>
  <si>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</si>
  <si>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</si>
  <si>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</si>
  <si>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</si>
  <si>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</si>
  <si>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</si>
  <si>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</si>
  <si>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</si>
  <si>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</si>
  <si>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</si>
  <si>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</si>
  <si>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</si>
  <si>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</si>
  <si>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</si>
  <si>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</si>
  <si>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</si>
  <si>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</si>
  <si>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</si>
  <si>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</si>
  <si>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</si>
  <si>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</si>
  <si>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</si>
  <si>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</si>
  <si>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</si>
  <si>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</si>
  <si>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</si>
  <si>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</si>
  <si>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</si>
  <si>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</si>
  <si>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</si>
  <si>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</si>
  <si>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</si>
  <si>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</si>
  <si>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</si>
  <si>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</si>
  <si>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</si>
  <si>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</si>
  <si>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</si>
  <si>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</si>
  <si>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</si>
  <si>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</si>
  <si>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</si>
  <si>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</si>
  <si>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</si>
  <si>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</si>
  <si>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</si>
  <si>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</si>
  <si>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</si>
  <si>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</si>
  <si>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</si>
  <si>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</si>
  <si>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</si>
  <si>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</si>
  <si>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</si>
  <si>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</si>
  <si>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</si>
  <si>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</si>
  <si>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</si>
  <si>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</si>
  <si>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</si>
  <si>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</si>
  <si>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</si>
  <si>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</si>
  <si>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</si>
  <si>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</si>
  <si>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</si>
  <si>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</si>
  <si>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</si>
  <si>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</si>
  <si>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</si>
  <si>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</si>
  <si>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</si>
  <si>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</si>
  <si>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</si>
  <si>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</si>
  <si>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</si>
  <si>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</si>
  <si>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</si>
  <si>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</si>
  <si>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</si>
  <si>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</si>
  <si>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</si>
  <si>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</si>
  <si>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</si>
  <si>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</si>
  <si>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</si>
  <si>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</si>
  <si>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</si>
  <si>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</si>
  <si>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</si>
  <si>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</si>
  <si>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</si>
  <si>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</si>
  <si>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</si>
  <si>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</si>
  <si>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</si>
  <si>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</si>
  <si>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</si>
  <si>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</si>
  <si>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</si>
  <si>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</si>
  <si>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</si>
  <si>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</si>
  <si>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</si>
  <si>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</si>
  <si>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</si>
  <si>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</si>
  <si>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</si>
  <si>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</si>
  <si>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</si>
  <si>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</si>
  <si>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</si>
  <si>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</si>
  <si>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</si>
  <si>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</si>
  <si>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</si>
  <si>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</si>
  <si>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</si>
  <si>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</si>
  <si>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</si>
  <si>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</si>
  <si>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</si>
  <si>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</si>
  <si>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</si>
  <si>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</si>
  <si>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</si>
  <si>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</si>
  <si>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</si>
  <si>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</si>
  <si>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</si>
  <si>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</si>
  <si>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</si>
  <si>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</si>
  <si>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</si>
  <si>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</si>
  <si>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</si>
  <si>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</si>
  <si>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</si>
  <si>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</si>
  <si>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</si>
  <si>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</si>
  <si>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</si>
  <si>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</si>
  <si>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</si>
  <si>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</si>
  <si>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</si>
  <si>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</si>
  <si>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</si>
  <si>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</si>
  <si>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</si>
  <si>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</si>
  <si>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</si>
  <si>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</si>
  <si>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</si>
  <si>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</si>
  <si>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</si>
  <si>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</si>
  <si>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</si>
  <si>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</si>
  <si>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</si>
  <si>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</si>
  <si>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</si>
  <si>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</si>
  <si>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</si>
  <si>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</si>
  <si>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</si>
  <si>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</si>
  <si>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</si>
  <si>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</si>
  <si>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</si>
  <si>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</si>
  <si>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</si>
  <si>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</si>
  <si>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</si>
  <si>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</si>
  <si>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</si>
  <si>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</si>
  <si>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</si>
  <si>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</si>
  <si>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</si>
  <si>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</si>
  <si>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</si>
  <si>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</si>
  <si>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</si>
  <si>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</si>
  <si>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</si>
  <si>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</si>
  <si>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</si>
  <si>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</si>
  <si>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</si>
  <si>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</si>
  <si>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</si>
  <si>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</si>
  <si>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</si>
  <si>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</si>
  <si>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</si>
  <si>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</si>
  <si>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</si>
  <si>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</si>
  <si>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</si>
  <si>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</si>
  <si>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</si>
  <si>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</si>
  <si>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</si>
  <si>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</si>
  <si>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</si>
  <si>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</si>
  <si>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</si>
  <si>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</si>
  <si>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</si>
  <si>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</si>
  <si>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</si>
  <si>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</si>
  <si>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</si>
  <si>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</si>
  <si>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</si>
  <si>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</si>
  <si>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</si>
  <si>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</si>
  <si>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</si>
  <si>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</si>
  <si>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</si>
  <si>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</si>
  <si>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</si>
  <si>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</si>
  <si>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</si>
  <si>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</si>
  <si>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</si>
  <si>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</si>
  <si>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</si>
  <si>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</si>
  <si>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</si>
  <si>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</si>
  <si>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</si>
  <si>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</si>
  <si>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</si>
  <si>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</si>
  <si>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</si>
  <si>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</si>
  <si>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</si>
  <si>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</si>
  <si>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</si>
  <si>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</si>
  <si>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</si>
  <si>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</si>
  <si>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</si>
  <si>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</si>
  <si>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</si>
  <si>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</si>
  <si>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</si>
  <si>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</si>
  <si>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</si>
  <si>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</si>
  <si>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</si>
  <si>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</si>
  <si>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</si>
  <si>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</si>
  <si>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</si>
  <si>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</si>
  <si>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</si>
  <si>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</si>
  <si>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</si>
  <si>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</si>
  <si>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</si>
  <si>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</si>
  <si>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</si>
  <si>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</si>
  <si>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</si>
  <si>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</si>
  <si>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</si>
  <si>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</si>
  <si>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</si>
  <si>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</si>
  <si>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</si>
  <si>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</si>
  <si>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</si>
  <si>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</si>
  <si>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</si>
  <si>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</si>
  <si>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</si>
  <si>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</si>
  <si>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</si>
  <si>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</si>
  <si>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</si>
  <si>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</si>
  <si>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</si>
  <si>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</si>
  <si>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</si>
  <si>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</si>
  <si>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</si>
  <si>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</si>
  <si>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</si>
  <si>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</si>
  <si>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</si>
  <si>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</si>
  <si>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</si>
  <si>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</si>
  <si>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</si>
  <si>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</si>
  <si>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</si>
  <si>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</si>
  <si>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</si>
  <si>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</si>
  <si>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</si>
  <si>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</si>
  <si>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</si>
  <si>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</si>
  <si>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</si>
  <si>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</si>
  <si>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</si>
  <si>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</si>
  <si>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</si>
  <si>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</si>
  <si>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</si>
  <si>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</si>
  <si>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</si>
  <si>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</si>
  <si>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</si>
  <si>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</si>
  <si>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</si>
  <si>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</si>
  <si>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</si>
  <si>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</si>
  <si>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</si>
  <si>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</si>
  <si>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</si>
  <si>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</si>
  <si>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</si>
  <si>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</si>
  <si>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</si>
  <si>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</si>
  <si>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</si>
  <si>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</si>
  <si>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</si>
  <si>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</si>
  <si>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</si>
  <si>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</si>
  <si>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</si>
  <si>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</si>
  <si>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</si>
  <si>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</si>
  <si>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</si>
  <si>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</si>
  <si>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</si>
  <si>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</si>
  <si>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</si>
  <si>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</si>
  <si>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</si>
  <si>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</si>
  <si>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</si>
  <si>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</si>
  <si>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</si>
  <si>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</si>
  <si>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</si>
  <si>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</si>
  <si>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</si>
  <si>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</si>
  <si>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</si>
  <si>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</si>
  <si>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</si>
  <si>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</si>
  <si>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</si>
  <si>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</si>
  <si>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</si>
  <si>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</si>
  <si>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</si>
  <si>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</si>
  <si>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</si>
  <si>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</si>
  <si>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</si>
  <si>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</si>
  <si>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</si>
  <si>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</si>
  <si>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</si>
  <si>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</si>
  <si>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</si>
  <si>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</si>
  <si>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</si>
  <si>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</si>
  <si>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</si>
  <si>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</si>
  <si>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</si>
  <si>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</si>
  <si>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</si>
  <si>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</si>
  <si>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</si>
  <si>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</si>
  <si>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</si>
  <si>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</si>
  <si>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</si>
  <si>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</si>
  <si>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</si>
  <si>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</si>
  <si>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</si>
  <si>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</si>
  <si>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</si>
  <si>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</si>
  <si>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</si>
  <si>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</si>
  <si>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</si>
  <si>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</si>
  <si>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</si>
  <si>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</si>
  <si>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</si>
  <si>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</si>
  <si>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</si>
  <si>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</si>
  <si>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</si>
  <si>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</si>
  <si>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</si>
  <si>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</si>
  <si>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</si>
  <si>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</si>
  <si>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</si>
  <si>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</si>
  <si>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</si>
  <si>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</si>
  <si>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</si>
  <si>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</si>
  <si>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</si>
  <si>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</si>
  <si>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</si>
  <si>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</si>
  <si>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</si>
  <si>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</si>
  <si>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</si>
  <si>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</si>
  <si>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</si>
  <si>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</si>
  <si>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</si>
  <si>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</si>
  <si>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</si>
  <si>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</si>
  <si>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</si>
  <si>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</si>
  <si>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</si>
  <si>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</si>
  <si>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</si>
  <si>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</si>
  <si>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</si>
  <si>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</si>
  <si>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</si>
  <si>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</si>
  <si>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</si>
  <si>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</si>
  <si>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</si>
  <si>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</si>
  <si>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</si>
  <si>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</si>
  <si>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</si>
  <si>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</si>
  <si>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</si>
  <si>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</si>
  <si>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</si>
  <si>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</si>
  <si>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</si>
  <si>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</si>
  <si>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</si>
  <si>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</si>
  <si>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</si>
  <si>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</si>
  <si>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</si>
  <si>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</si>
  <si>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</si>
  <si>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</si>
  <si>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</si>
  <si>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</si>
  <si>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</si>
  <si>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</si>
  <si>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</si>
  <si>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</si>
  <si>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</si>
  <si>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</si>
  <si>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</si>
  <si>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</si>
  <si>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</si>
  <si>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</si>
  <si>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</si>
  <si>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</si>
  <si>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</si>
  <si>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</si>
  <si>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</si>
  <si>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</si>
  <si>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</si>
  <si>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</si>
  <si>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</si>
  <si>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</si>
  <si>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</si>
  <si>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</si>
  <si>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</si>
  <si>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</si>
  <si>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</si>
  <si>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</si>
  <si>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</si>
  <si>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</si>
  <si>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</si>
  <si>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</si>
  <si>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</si>
  <si>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</si>
  <si>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</si>
  <si>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</si>
  <si>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</si>
  <si>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</si>
  <si>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</si>
  <si>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</si>
  <si>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</si>
  <si>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</si>
  <si>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</si>
  <si>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</si>
  <si>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</si>
  <si>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</si>
  <si>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</si>
  <si>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</si>
  <si>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</si>
  <si>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</si>
  <si>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</si>
  <si>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</si>
  <si>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</si>
  <si>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</si>
  <si>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</si>
  <si>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</si>
  <si>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</si>
  <si>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</si>
  <si>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</si>
  <si>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</si>
  <si>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</si>
  <si>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</si>
  <si>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</si>
  <si>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</si>
  <si>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</si>
  <si>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</si>
  <si>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</si>
  <si>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</si>
  <si>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</si>
  <si>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</si>
  <si>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</si>
  <si>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</si>
  <si>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</si>
  <si>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</si>
  <si>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</si>
  <si>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</si>
  <si>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</si>
  <si>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</si>
  <si>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</si>
  <si>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</si>
  <si>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</si>
  <si>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</si>
  <si>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</si>
  <si>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</si>
  <si>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</si>
  <si>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</si>
  <si>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</si>
  <si>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</si>
  <si>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</si>
  <si>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</si>
  <si>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</si>
  <si>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</si>
  <si>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</si>
  <si>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</si>
  <si>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</si>
  <si>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</si>
  <si>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</si>
  <si>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</si>
  <si>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</si>
  <si>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</si>
  <si>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</si>
  <si>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</si>
  <si>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</si>
  <si>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</si>
  <si>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</si>
  <si>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</si>
  <si>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</si>
  <si>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</si>
  <si>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</si>
  <si>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</si>
  <si>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</si>
  <si>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</si>
  <si>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</si>
  <si>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</si>
  <si>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</si>
  <si>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</si>
  <si>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</si>
  <si>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</si>
  <si>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</si>
  <si>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</si>
  <si>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</si>
  <si>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</si>
  <si>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</si>
  <si>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</si>
  <si>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</si>
  <si>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</si>
  <si>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</si>
  <si>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</si>
  <si>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</si>
  <si>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</si>
  <si>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</si>
  <si>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</si>
  <si>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</si>
  <si>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</si>
  <si>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</si>
  <si>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</si>
  <si>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</si>
  <si>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</si>
  <si>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</si>
  <si>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</si>
  <si>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</si>
  <si>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</si>
  <si>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</si>
  <si>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</si>
  <si>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</si>
  <si>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</si>
  <si>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</si>
  <si>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</si>
  <si>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</si>
  <si>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</si>
  <si>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</si>
  <si>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</si>
  <si>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</si>
  <si>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</si>
  <si>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</si>
  <si>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</si>
  <si>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</si>
  <si>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</si>
  <si>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</si>
  <si>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</si>
  <si>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</si>
  <si>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</si>
  <si>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</si>
  <si>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</si>
  <si>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</si>
  <si>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</si>
  <si>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</si>
  <si>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</si>
  <si>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</si>
  <si>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</si>
  <si>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</si>
  <si>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</si>
  <si>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</si>
  <si>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</si>
  <si>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</si>
  <si>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</si>
  <si>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</si>
  <si>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</si>
  <si>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</si>
  <si>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</si>
  <si>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</si>
  <si>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</si>
  <si>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</si>
  <si>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</si>
  <si>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</si>
  <si>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</si>
  <si>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</si>
  <si>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</si>
  <si>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</si>
  <si>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</si>
  <si>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</si>
  <si>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</si>
  <si>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</si>
  <si>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</si>
  <si>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</si>
  <si>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</si>
  <si>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</si>
  <si>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</si>
  <si>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</si>
  <si>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</si>
  <si>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</si>
  <si>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</si>
  <si>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</si>
  <si>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</si>
  <si>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</si>
  <si>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</si>
  <si>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</si>
  <si>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</si>
  <si>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</si>
  <si>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</si>
  <si>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</si>
  <si>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</si>
  <si>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</si>
  <si>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</si>
  <si>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</si>
  <si>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</si>
  <si>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</si>
  <si>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</si>
  <si>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</si>
  <si>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</si>
  <si>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</si>
  <si>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</si>
  <si>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</si>
  <si>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</si>
  <si>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中央政府国内债务付息支出(款)</t>
  </si>
  <si>
    <t xml:space="preserve">    中央政府国内债务付息支出(项)</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</si>
  <si>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</si>
  <si>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</si>
  <si>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</si>
  <si>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</si>
  <si>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</si>
  <si>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</si>
  <si>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</si>
  <si>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</si>
  <si>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</si>
  <si>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</si>
  <si>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</si>
  <si>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</si>
  <si>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</si>
  <si>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</si>
  <si>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</si>
  <si>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</si>
  <si>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</si>
  <si>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本 年 支 出 合 计</t>
  </si>
  <si>
    <t>2024年度望城区一般公共预算支出决算经济分类明细表</t>
  </si>
  <si>
    <t>决算公开03表</t>
  </si>
  <si>
    <t>项      目</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</si>
  <si>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</si>
  <si>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</si>
  <si>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</si>
  <si>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</si>
  <si>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</si>
  <si>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</si>
  <si>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</si>
  <si>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</si>
  <si>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</si>
  <si>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</si>
  <si>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</si>
  <si>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</si>
  <si>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</si>
  <si>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</si>
  <si>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</si>
  <si>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</si>
  <si>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</si>
  <si>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</si>
  <si>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</si>
  <si>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</si>
  <si>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</si>
  <si>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</si>
  <si>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</si>
  <si>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</si>
  <si>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</si>
  <si>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</si>
  <si>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</si>
  <si>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</si>
  <si>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</si>
  <si>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</si>
  <si>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</si>
  <si>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</si>
  <si>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</si>
  <si>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</si>
  <si>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</si>
  <si>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</si>
  <si>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</si>
  <si>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</si>
  <si>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</si>
  <si>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</si>
  <si>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</si>
  <si>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</si>
  <si>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</si>
  <si>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</si>
  <si>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</si>
  <si>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</si>
  <si>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</si>
  <si>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</si>
  <si>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</si>
  <si>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</si>
  <si>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</si>
  <si>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</si>
  <si>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</si>
  <si>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</si>
  <si>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</si>
  <si>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</si>
  <si>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</si>
  <si>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</si>
  <si>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</si>
  <si>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</si>
  <si>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2024年度望城区一般公共预算财政拨款本级支出决算明细表</t>
  </si>
  <si>
    <t>决算公开04表</t>
  </si>
  <si>
    <t>单位：万元</t>
  </si>
  <si>
    <t>项目</t>
  </si>
  <si>
    <t>合计</t>
  </si>
  <si>
    <t>支出功能分类科目代码</t>
  </si>
  <si>
    <t>科目名称</t>
  </si>
  <si>
    <t>类</t>
  </si>
  <si>
    <t>款</t>
  </si>
  <si>
    <t>项</t>
  </si>
  <si>
    <t>栏次</t>
  </si>
  <si>
    <t>1</t>
  </si>
  <si>
    <t>201</t>
  </si>
  <si>
    <t>20101</t>
  </si>
  <si>
    <t>人大事务</t>
  </si>
  <si>
    <t>2010101</t>
  </si>
  <si>
    <t>行政运行</t>
  </si>
  <si>
    <t>2010102</t>
  </si>
  <si>
    <t>一般行政管理事务</t>
  </si>
  <si>
    <t>2010105</t>
  </si>
  <si>
    <t>人大立法</t>
  </si>
  <si>
    <t>2010108</t>
  </si>
  <si>
    <t>代表工作</t>
  </si>
  <si>
    <t>20102</t>
  </si>
  <si>
    <t>政协事务</t>
  </si>
  <si>
    <t>2010201</t>
  </si>
  <si>
    <t>2010202</t>
  </si>
  <si>
    <t>2010299</t>
  </si>
  <si>
    <t>其他政协事务支出</t>
  </si>
  <si>
    <t>20103</t>
  </si>
  <si>
    <t>政府办公厅（室）及相关机构事务</t>
  </si>
  <si>
    <t>2010301</t>
  </si>
  <si>
    <t>2010302</t>
  </si>
  <si>
    <t>2010303</t>
  </si>
  <si>
    <t>机关服务</t>
  </si>
  <si>
    <t>2010306</t>
  </si>
  <si>
    <t>政务公开审批</t>
  </si>
  <si>
    <t>2010350</t>
  </si>
  <si>
    <t>事业运行</t>
  </si>
  <si>
    <t>2010399</t>
  </si>
  <si>
    <t>其他政府办公厅（室）及相关机构事务支出</t>
  </si>
  <si>
    <t>20104</t>
  </si>
  <si>
    <t>发展与改革事务</t>
  </si>
  <si>
    <t>2010401</t>
  </si>
  <si>
    <t>2010402</t>
  </si>
  <si>
    <t>2010404</t>
  </si>
  <si>
    <t>战略规划与实施</t>
  </si>
  <si>
    <t>2010499</t>
  </si>
  <si>
    <t>其他发展与改革事务支出</t>
  </si>
  <si>
    <t>20105</t>
  </si>
  <si>
    <t>统计信息事务</t>
  </si>
  <si>
    <t>2010501</t>
  </si>
  <si>
    <t>2010502</t>
  </si>
  <si>
    <t>2010506</t>
  </si>
  <si>
    <t>统计管理</t>
  </si>
  <si>
    <t>2010507</t>
  </si>
  <si>
    <t>专项普查活动</t>
  </si>
  <si>
    <t>2010550</t>
  </si>
  <si>
    <t>2010599</t>
  </si>
  <si>
    <t>其他统计信息事务支出</t>
  </si>
  <si>
    <t>20106</t>
  </si>
  <si>
    <t>财政事务</t>
  </si>
  <si>
    <t>2010601</t>
  </si>
  <si>
    <t>2010602</t>
  </si>
  <si>
    <t>2010607</t>
  </si>
  <si>
    <t>信息化建设</t>
  </si>
  <si>
    <t>2010699</t>
  </si>
  <si>
    <t>其他财政事务支出</t>
  </si>
  <si>
    <t>20108</t>
  </si>
  <si>
    <t>审计事务</t>
  </si>
  <si>
    <t>2010801</t>
  </si>
  <si>
    <t>2010802</t>
  </si>
  <si>
    <t>2010804</t>
  </si>
  <si>
    <t>审计业务</t>
  </si>
  <si>
    <t>2010805</t>
  </si>
  <si>
    <t>审计管理</t>
  </si>
  <si>
    <t>20111</t>
  </si>
  <si>
    <t>纪检监察事务</t>
  </si>
  <si>
    <t>2011101</t>
  </si>
  <si>
    <t>2011102</t>
  </si>
  <si>
    <t>2011105</t>
  </si>
  <si>
    <t>派驻派出机构</t>
  </si>
  <si>
    <t>2011106</t>
  </si>
  <si>
    <t>巡视工作</t>
  </si>
  <si>
    <t>2011199</t>
  </si>
  <si>
    <t>其他纪检监察事务支出</t>
  </si>
  <si>
    <t>20113</t>
  </si>
  <si>
    <t>商贸事务</t>
  </si>
  <si>
    <t>2011301</t>
  </si>
  <si>
    <t>2011302</t>
  </si>
  <si>
    <t>2011308</t>
  </si>
  <si>
    <t>招商引资</t>
  </si>
  <si>
    <t>2011350</t>
  </si>
  <si>
    <t>2011399</t>
  </si>
  <si>
    <t>其他商贸事务支出</t>
  </si>
  <si>
    <t>20114</t>
  </si>
  <si>
    <t>知识产权事务</t>
  </si>
  <si>
    <t>2011499</t>
  </si>
  <si>
    <t>其他知识产权事务支出</t>
  </si>
  <si>
    <t>20123</t>
  </si>
  <si>
    <t>民族事务</t>
  </si>
  <si>
    <t>2012304</t>
  </si>
  <si>
    <t>民族工作专项</t>
  </si>
  <si>
    <t>2012399</t>
  </si>
  <si>
    <t>其他民族事务支出</t>
  </si>
  <si>
    <t>20125</t>
  </si>
  <si>
    <t>港澳台事务</t>
  </si>
  <si>
    <t>2012505</t>
  </si>
  <si>
    <t>台湾事务</t>
  </si>
  <si>
    <t>20126</t>
  </si>
  <si>
    <t>档案事务</t>
  </si>
  <si>
    <t>2012601</t>
  </si>
  <si>
    <t>2012602</t>
  </si>
  <si>
    <t>2012604</t>
  </si>
  <si>
    <t>档案馆</t>
  </si>
  <si>
    <t>2012699</t>
  </si>
  <si>
    <t>其他档案事务支出</t>
  </si>
  <si>
    <t>20128</t>
  </si>
  <si>
    <t>民主党派及工商联事务</t>
  </si>
  <si>
    <t>2012801</t>
  </si>
  <si>
    <t>2012802</t>
  </si>
  <si>
    <t>2012899</t>
  </si>
  <si>
    <t>其他民主党派及工商联事务支出</t>
  </si>
  <si>
    <t>20129</t>
  </si>
  <si>
    <t>群众团体事务</t>
  </si>
  <si>
    <t>2012901</t>
  </si>
  <si>
    <t>2012902</t>
  </si>
  <si>
    <t>2012999</t>
  </si>
  <si>
    <t>其他群众团体事务支出</t>
  </si>
  <si>
    <t>20131</t>
  </si>
  <si>
    <t>党委办公厅（室）及相关机构事务</t>
  </si>
  <si>
    <t>2013101</t>
  </si>
  <si>
    <t>2013102</t>
  </si>
  <si>
    <t>2013105</t>
  </si>
  <si>
    <t>专项业务</t>
  </si>
  <si>
    <t>2013199</t>
  </si>
  <si>
    <t>其他党委办公厅（室）及相关机构事务支出</t>
  </si>
  <si>
    <t>20132</t>
  </si>
  <si>
    <t>组织事务</t>
  </si>
  <si>
    <t>2013201</t>
  </si>
  <si>
    <t>2013202</t>
  </si>
  <si>
    <t>2013299</t>
  </si>
  <si>
    <t>其他组织事务支出</t>
  </si>
  <si>
    <t>20133</t>
  </si>
  <si>
    <t>宣传事务</t>
  </si>
  <si>
    <t>2013301</t>
  </si>
  <si>
    <t>2013302</t>
  </si>
  <si>
    <t>2013304</t>
  </si>
  <si>
    <t>宣传管理</t>
  </si>
  <si>
    <t>2013350</t>
  </si>
  <si>
    <t>2013399</t>
  </si>
  <si>
    <t>其他宣传事务支出</t>
  </si>
  <si>
    <t>20134</t>
  </si>
  <si>
    <t>统战事务</t>
  </si>
  <si>
    <t>2013401</t>
  </si>
  <si>
    <t>2013402</t>
  </si>
  <si>
    <t>2013404</t>
  </si>
  <si>
    <t>宗教事务</t>
  </si>
  <si>
    <t>2013405</t>
  </si>
  <si>
    <t>华侨事务</t>
  </si>
  <si>
    <t>2013499</t>
  </si>
  <si>
    <t>其他统战事务支出</t>
  </si>
  <si>
    <t>20136</t>
  </si>
  <si>
    <t>其他共产党事务支出</t>
  </si>
  <si>
    <t>2013601</t>
  </si>
  <si>
    <t>2013602</t>
  </si>
  <si>
    <t>2013699</t>
  </si>
  <si>
    <t>20137</t>
  </si>
  <si>
    <t>网信事务</t>
  </si>
  <si>
    <t>2013701</t>
  </si>
  <si>
    <t>2013702</t>
  </si>
  <si>
    <t>20138</t>
  </si>
  <si>
    <t>市场监督管理事务</t>
  </si>
  <si>
    <t>2013801</t>
  </si>
  <si>
    <t>2013802</t>
  </si>
  <si>
    <t>2013805</t>
  </si>
  <si>
    <t>市场秩序执法</t>
  </si>
  <si>
    <t>2013810</t>
  </si>
  <si>
    <t>质量基础</t>
  </si>
  <si>
    <t>2013812</t>
  </si>
  <si>
    <t>药品事务</t>
  </si>
  <si>
    <t>2013816</t>
  </si>
  <si>
    <t>食品安全监管</t>
  </si>
  <si>
    <t>2013899</t>
  </si>
  <si>
    <t>其他市场监督管理事务</t>
  </si>
  <si>
    <t>20139</t>
  </si>
  <si>
    <t>社会工作事务</t>
  </si>
  <si>
    <t>2013901</t>
  </si>
  <si>
    <t>20140</t>
  </si>
  <si>
    <t>信访事务</t>
  </si>
  <si>
    <t>2014002</t>
  </si>
  <si>
    <t>2014004</t>
  </si>
  <si>
    <t>信访业务</t>
  </si>
  <si>
    <t>2014099</t>
  </si>
  <si>
    <t>其他信访事务支出</t>
  </si>
  <si>
    <t>203</t>
  </si>
  <si>
    <t>20306</t>
  </si>
  <si>
    <t>国防动员</t>
  </si>
  <si>
    <t>2030601</t>
  </si>
  <si>
    <t>兵役征集</t>
  </si>
  <si>
    <t>2030603</t>
  </si>
  <si>
    <t>人民防空</t>
  </si>
  <si>
    <t>2030607</t>
  </si>
  <si>
    <t>民兵</t>
  </si>
  <si>
    <t>204</t>
  </si>
  <si>
    <t>20401</t>
  </si>
  <si>
    <t>武装警察部队</t>
  </si>
  <si>
    <t>2040101</t>
  </si>
  <si>
    <t>20402</t>
  </si>
  <si>
    <t>公安</t>
  </si>
  <si>
    <t>2040202</t>
  </si>
  <si>
    <t>2040220</t>
  </si>
  <si>
    <t>执法办案</t>
  </si>
  <si>
    <t>20403</t>
  </si>
  <si>
    <t>国家安全</t>
  </si>
  <si>
    <t>2040304</t>
  </si>
  <si>
    <t>安全业务</t>
  </si>
  <si>
    <t>20406</t>
  </si>
  <si>
    <t>司法</t>
  </si>
  <si>
    <t>2040601</t>
  </si>
  <si>
    <t>2040602</t>
  </si>
  <si>
    <t>2040604</t>
  </si>
  <si>
    <t>基层司法业务</t>
  </si>
  <si>
    <t>2040607</t>
  </si>
  <si>
    <t>公共法律服务</t>
  </si>
  <si>
    <t>2040610</t>
  </si>
  <si>
    <t>社区矫正</t>
  </si>
  <si>
    <t>2040613</t>
  </si>
  <si>
    <t>20499</t>
  </si>
  <si>
    <t>其他公共安全支出</t>
  </si>
  <si>
    <t>2049999</t>
  </si>
  <si>
    <t>205</t>
  </si>
  <si>
    <t>20501</t>
  </si>
  <si>
    <t>教育管理事务</t>
  </si>
  <si>
    <t>2050101</t>
  </si>
  <si>
    <t>2050102</t>
  </si>
  <si>
    <t>2050199</t>
  </si>
  <si>
    <t>其他教育管理事务支出</t>
  </si>
  <si>
    <t>20502</t>
  </si>
  <si>
    <t>普通教育</t>
  </si>
  <si>
    <t>2050201</t>
  </si>
  <si>
    <t>学前教育</t>
  </si>
  <si>
    <t>2050202</t>
  </si>
  <si>
    <t>小学教育</t>
  </si>
  <si>
    <t>2050203</t>
  </si>
  <si>
    <t>初中教育</t>
  </si>
  <si>
    <t>2050204</t>
  </si>
  <si>
    <t>高中教育</t>
  </si>
  <si>
    <t>2050205</t>
  </si>
  <si>
    <t>高等教育</t>
  </si>
  <si>
    <t>2050299</t>
  </si>
  <si>
    <t>其他普通教育支出</t>
  </si>
  <si>
    <t>20503</t>
  </si>
  <si>
    <t>职业教育</t>
  </si>
  <si>
    <t>2050302</t>
  </si>
  <si>
    <t>中等职业教育</t>
  </si>
  <si>
    <t>20505</t>
  </si>
  <si>
    <t>广播电视教育</t>
  </si>
  <si>
    <t>2050599</t>
  </si>
  <si>
    <t>其他广播电视教育支出</t>
  </si>
  <si>
    <t>20507</t>
  </si>
  <si>
    <t>特殊教育</t>
  </si>
  <si>
    <t>2050701</t>
  </si>
  <si>
    <t>特殊学校教育</t>
  </si>
  <si>
    <t>2050799</t>
  </si>
  <si>
    <t>其他特殊教育支出</t>
  </si>
  <si>
    <t>20508</t>
  </si>
  <si>
    <t>进修及培训</t>
  </si>
  <si>
    <t>2050801</t>
  </si>
  <si>
    <t>教师进修</t>
  </si>
  <si>
    <t>2050802</t>
  </si>
  <si>
    <t>干部教育</t>
  </si>
  <si>
    <t>20509</t>
  </si>
  <si>
    <t>教育费附加安排的支出</t>
  </si>
  <si>
    <t>2050905</t>
  </si>
  <si>
    <t>中等职业学校教学设施</t>
  </si>
  <si>
    <t>2050999</t>
  </si>
  <si>
    <t>其他教育费附加安排的支出</t>
  </si>
  <si>
    <t>20599</t>
  </si>
  <si>
    <t>其他教育支出</t>
  </si>
  <si>
    <t>2059999</t>
  </si>
  <si>
    <t>206</t>
  </si>
  <si>
    <t>20601</t>
  </si>
  <si>
    <t>科学技术管理事务</t>
  </si>
  <si>
    <t>2060101</t>
  </si>
  <si>
    <t>2060199</t>
  </si>
  <si>
    <t>其他科学技术管理事务支出</t>
  </si>
  <si>
    <t>20602</t>
  </si>
  <si>
    <t>基础研究</t>
  </si>
  <si>
    <t>2060203</t>
  </si>
  <si>
    <t>自然科学基金</t>
  </si>
  <si>
    <t>2060208</t>
  </si>
  <si>
    <t>科技人才队伍建设</t>
  </si>
  <si>
    <t>20604</t>
  </si>
  <si>
    <t>技术研究与开发</t>
  </si>
  <si>
    <t>2060404</t>
  </si>
  <si>
    <t>科技成果转化与扩散</t>
  </si>
  <si>
    <t>2060499</t>
  </si>
  <si>
    <t>其他技术研究与开发支出</t>
  </si>
  <si>
    <t>20605</t>
  </si>
  <si>
    <t>科技条件与服务</t>
  </si>
  <si>
    <t>2060599</t>
  </si>
  <si>
    <t>其他科技条件与服务支出</t>
  </si>
  <si>
    <t>20606</t>
  </si>
  <si>
    <t>社会科学</t>
  </si>
  <si>
    <t>2060602</t>
  </si>
  <si>
    <t>社会科学研究</t>
  </si>
  <si>
    <t>20607</t>
  </si>
  <si>
    <t>科学技术普及</t>
  </si>
  <si>
    <t>2060702</t>
  </si>
  <si>
    <t>科普活动</t>
  </si>
  <si>
    <t>2060704</t>
  </si>
  <si>
    <t>学术交流活动</t>
  </si>
  <si>
    <t>2060799</t>
  </si>
  <si>
    <t>其他科学技术普及支出</t>
  </si>
  <si>
    <t>20609</t>
  </si>
  <si>
    <t>科技重大项目</t>
  </si>
  <si>
    <t>2060902</t>
  </si>
  <si>
    <t>重点研发计划</t>
  </si>
  <si>
    <t>20699</t>
  </si>
  <si>
    <t>其他科学技术支出</t>
  </si>
  <si>
    <t>2069901</t>
  </si>
  <si>
    <t>科技奖励</t>
  </si>
  <si>
    <t>2069999</t>
  </si>
  <si>
    <t>207</t>
  </si>
  <si>
    <t>20701</t>
  </si>
  <si>
    <t>文化和旅游</t>
  </si>
  <si>
    <t>2070101</t>
  </si>
  <si>
    <t>2070102</t>
  </si>
  <si>
    <t>2070104</t>
  </si>
  <si>
    <t>图书馆</t>
  </si>
  <si>
    <t>2070107</t>
  </si>
  <si>
    <t>艺术表演团体</t>
  </si>
  <si>
    <t>2070108</t>
  </si>
  <si>
    <t>文化活动</t>
  </si>
  <si>
    <t>2070109</t>
  </si>
  <si>
    <t>群众文化</t>
  </si>
  <si>
    <t>2070112</t>
  </si>
  <si>
    <t>文化和旅游市场管理</t>
  </si>
  <si>
    <t>2070113</t>
  </si>
  <si>
    <t>旅游宣传</t>
  </si>
  <si>
    <t>2070199</t>
  </si>
  <si>
    <t>其他文化和旅游支出</t>
  </si>
  <si>
    <t>20702</t>
  </si>
  <si>
    <t>文物</t>
  </si>
  <si>
    <t>2070204</t>
  </si>
  <si>
    <t>文物保护</t>
  </si>
  <si>
    <t>2070205</t>
  </si>
  <si>
    <t>博物馆</t>
  </si>
  <si>
    <t>2070206</t>
  </si>
  <si>
    <t>历史名城与古迹</t>
  </si>
  <si>
    <t>2070299</t>
  </si>
  <si>
    <t>其他文物支出</t>
  </si>
  <si>
    <t>20703</t>
  </si>
  <si>
    <t>体育</t>
  </si>
  <si>
    <t>2070305</t>
  </si>
  <si>
    <t>体育竞赛</t>
  </si>
  <si>
    <t>2070307</t>
  </si>
  <si>
    <t>体育场馆</t>
  </si>
  <si>
    <t>2070308</t>
  </si>
  <si>
    <t>群众体育</t>
  </si>
  <si>
    <t>20706</t>
  </si>
  <si>
    <t>新闻出版电影</t>
  </si>
  <si>
    <t>2070607</t>
  </si>
  <si>
    <t>电影</t>
  </si>
  <si>
    <t>20708</t>
  </si>
  <si>
    <t>广播电视</t>
  </si>
  <si>
    <t>2070808</t>
  </si>
  <si>
    <t>广播电视事务</t>
  </si>
  <si>
    <t>2070899</t>
  </si>
  <si>
    <t>其他广播电视支出</t>
  </si>
  <si>
    <t>20799</t>
  </si>
  <si>
    <t>其他文化旅游体育与传媒支出</t>
  </si>
  <si>
    <t>2079902</t>
  </si>
  <si>
    <t>宣传文化发展专项支出</t>
  </si>
  <si>
    <t>2079903</t>
  </si>
  <si>
    <t>文化产业发展专项支出</t>
  </si>
  <si>
    <t>2079999</t>
  </si>
  <si>
    <t>208</t>
  </si>
  <si>
    <t>20801</t>
  </si>
  <si>
    <t>人力资源和社会保障管理事务</t>
  </si>
  <si>
    <t>2080101</t>
  </si>
  <si>
    <t>2080102</t>
  </si>
  <si>
    <t>2080106</t>
  </si>
  <si>
    <t>就业管理事务</t>
  </si>
  <si>
    <t>2080109</t>
  </si>
  <si>
    <t>社会保险经办机构</t>
  </si>
  <si>
    <t>2080115</t>
  </si>
  <si>
    <t>博士后日常经费</t>
  </si>
  <si>
    <t>2080116</t>
  </si>
  <si>
    <t>引进人才费用</t>
  </si>
  <si>
    <t>2080199</t>
  </si>
  <si>
    <t>其他人力资源和社会保障管理事务支出</t>
  </si>
  <si>
    <t>20802</t>
  </si>
  <si>
    <t>民政管理事务</t>
  </si>
  <si>
    <t>2080201</t>
  </si>
  <si>
    <t>2080202</t>
  </si>
  <si>
    <t>2080206</t>
  </si>
  <si>
    <t>社会组织管理</t>
  </si>
  <si>
    <t>2080208</t>
  </si>
  <si>
    <t>基层政权建设和社区治理</t>
  </si>
  <si>
    <t>2080299</t>
  </si>
  <si>
    <t>其他民政管理事务支出</t>
  </si>
  <si>
    <t>20805</t>
  </si>
  <si>
    <t>行政事业单位养老支出</t>
  </si>
  <si>
    <t>2080501</t>
  </si>
  <si>
    <t>行政单位离退休</t>
  </si>
  <si>
    <t>2080502</t>
  </si>
  <si>
    <t>事业单位离退休</t>
  </si>
  <si>
    <t>2080503</t>
  </si>
  <si>
    <t>离退休人员管理机构</t>
  </si>
  <si>
    <t>2080505</t>
  </si>
  <si>
    <t>机关事业单位基本养老保险缴费支出</t>
  </si>
  <si>
    <t>2080506</t>
  </si>
  <si>
    <t>机关事业单位职业年金缴费支出</t>
  </si>
  <si>
    <t>2080599</t>
  </si>
  <si>
    <t>其他行政事业单位养老支出</t>
  </si>
  <si>
    <t>20806</t>
  </si>
  <si>
    <t>企业改革补助</t>
  </si>
  <si>
    <t>2080601</t>
  </si>
  <si>
    <t>企业关闭破产补助</t>
  </si>
  <si>
    <t>20807</t>
  </si>
  <si>
    <t>就业补助</t>
  </si>
  <si>
    <t>2080701</t>
  </si>
  <si>
    <t>就业创业服务补贴</t>
  </si>
  <si>
    <t>2080704</t>
  </si>
  <si>
    <t>社会保险补贴</t>
  </si>
  <si>
    <t>2080713</t>
  </si>
  <si>
    <t>促进创业补贴</t>
  </si>
  <si>
    <t>2080799</t>
  </si>
  <si>
    <t>其他就业补助支出</t>
  </si>
  <si>
    <t>20808</t>
  </si>
  <si>
    <t>抚恤</t>
  </si>
  <si>
    <t>2080801</t>
  </si>
  <si>
    <t>死亡抚恤</t>
  </si>
  <si>
    <t>2080803</t>
  </si>
  <si>
    <t>在乡复员、退伍军人生活补助</t>
  </si>
  <si>
    <t>2080805</t>
  </si>
  <si>
    <t>义务兵优待</t>
  </si>
  <si>
    <t>2080807</t>
  </si>
  <si>
    <t>光荣院</t>
  </si>
  <si>
    <t>2080808</t>
  </si>
  <si>
    <t>褒扬纪念</t>
  </si>
  <si>
    <t>2080899</t>
  </si>
  <si>
    <t>其他优抚支出</t>
  </si>
  <si>
    <t>20809</t>
  </si>
  <si>
    <t>退役安置</t>
  </si>
  <si>
    <t>2080901</t>
  </si>
  <si>
    <t>退役士兵安置</t>
  </si>
  <si>
    <t>2080902</t>
  </si>
  <si>
    <t>军队移交政府的离退休人员安置</t>
  </si>
  <si>
    <t>2080903</t>
  </si>
  <si>
    <t>军队移交政府离退休干部管理机构</t>
  </si>
  <si>
    <t>2080905</t>
  </si>
  <si>
    <t>军队转业干部安置</t>
  </si>
  <si>
    <t>2080999</t>
  </si>
  <si>
    <t>其他退役安置支出</t>
  </si>
  <si>
    <t>20810</t>
  </si>
  <si>
    <t>社会福利</t>
  </si>
  <si>
    <t>2081001</t>
  </si>
  <si>
    <t>儿童福利</t>
  </si>
  <si>
    <t>2081002</t>
  </si>
  <si>
    <t>老年福利</t>
  </si>
  <si>
    <t>2081004</t>
  </si>
  <si>
    <t>殡葬</t>
  </si>
  <si>
    <t>2081005</t>
  </si>
  <si>
    <t>社会福利事业单位</t>
  </si>
  <si>
    <t>2081006</t>
  </si>
  <si>
    <t>养老服务</t>
  </si>
  <si>
    <t>2081099</t>
  </si>
  <si>
    <t>其他社会福利支出</t>
  </si>
  <si>
    <t>20811</t>
  </si>
  <si>
    <t>残疾人事业</t>
  </si>
  <si>
    <t>2081101</t>
  </si>
  <si>
    <t>2081102</t>
  </si>
  <si>
    <t>2081104</t>
  </si>
  <si>
    <t>残疾人康复</t>
  </si>
  <si>
    <t>2081105</t>
  </si>
  <si>
    <t>残疾人就业</t>
  </si>
  <si>
    <t>2081106</t>
  </si>
  <si>
    <t>残疾人体育</t>
  </si>
  <si>
    <t>2081107</t>
  </si>
  <si>
    <t>残疾人生活和护理补贴</t>
  </si>
  <si>
    <t>2081199</t>
  </si>
  <si>
    <t>其他残疾人事业支出</t>
  </si>
  <si>
    <t>20816</t>
  </si>
  <si>
    <t>红十字事业</t>
  </si>
  <si>
    <t>2081601</t>
  </si>
  <si>
    <t>2081602</t>
  </si>
  <si>
    <t>2081699</t>
  </si>
  <si>
    <t>其他红十字事业支出</t>
  </si>
  <si>
    <t>20819</t>
  </si>
  <si>
    <t>最低生活保障</t>
  </si>
  <si>
    <t>2081901</t>
  </si>
  <si>
    <t>城市最低生活保障金支出</t>
  </si>
  <si>
    <t>2081902</t>
  </si>
  <si>
    <t>农村最低生活保障金支出</t>
  </si>
  <si>
    <t>20820</t>
  </si>
  <si>
    <t>临时救助</t>
  </si>
  <si>
    <t>2082001</t>
  </si>
  <si>
    <t>临时救助支出</t>
  </si>
  <si>
    <t>2082002</t>
  </si>
  <si>
    <t>流浪乞讨人员救助支出</t>
  </si>
  <si>
    <t>20821</t>
  </si>
  <si>
    <t>特困人员救助供养</t>
  </si>
  <si>
    <t>2082101</t>
  </si>
  <si>
    <t>城市特困人员救助供养支出</t>
  </si>
  <si>
    <t>2082102</t>
  </si>
  <si>
    <t>农村特困人员救助供养支出</t>
  </si>
  <si>
    <t>20825</t>
  </si>
  <si>
    <t>其他生活救助</t>
  </si>
  <si>
    <t>2082501</t>
  </si>
  <si>
    <t>其他城市生活救助</t>
  </si>
  <si>
    <t>2082502</t>
  </si>
  <si>
    <t>其他农村生活救助</t>
  </si>
  <si>
    <t>20828</t>
  </si>
  <si>
    <t>退役军人管理事务</t>
  </si>
  <si>
    <t>2082801</t>
  </si>
  <si>
    <t>2082802</t>
  </si>
  <si>
    <t>2082804</t>
  </si>
  <si>
    <t>拥军优属</t>
  </si>
  <si>
    <t>2082899</t>
  </si>
  <si>
    <t>其他退役军人事务管理支出</t>
  </si>
  <si>
    <t>20830</t>
  </si>
  <si>
    <t>财政代缴社会保险费支出</t>
  </si>
  <si>
    <t>2083001</t>
  </si>
  <si>
    <t>财政代缴城乡居民基本养老保险费支出</t>
  </si>
  <si>
    <t>20899</t>
  </si>
  <si>
    <t>其他社会保障和就业支出</t>
  </si>
  <si>
    <t>2089999</t>
  </si>
  <si>
    <t>210</t>
  </si>
  <si>
    <t>21001</t>
  </si>
  <si>
    <t>卫生健康管理事务</t>
  </si>
  <si>
    <t>2100101</t>
  </si>
  <si>
    <t>2100102</t>
  </si>
  <si>
    <t>2100199</t>
  </si>
  <si>
    <t>其他卫生健康管理事务支出</t>
  </si>
  <si>
    <t>21002</t>
  </si>
  <si>
    <t>公立医院</t>
  </si>
  <si>
    <t>2100201</t>
  </si>
  <si>
    <t>综合医院</t>
  </si>
  <si>
    <t>2100205</t>
  </si>
  <si>
    <t>精神病医院</t>
  </si>
  <si>
    <t>2100299</t>
  </si>
  <si>
    <t>其他公立医院支出</t>
  </si>
  <si>
    <t>21003</t>
  </si>
  <si>
    <t>基层医疗卫生机构</t>
  </si>
  <si>
    <t>2100301</t>
  </si>
  <si>
    <t>城市社区卫生机构</t>
  </si>
  <si>
    <t>2100302</t>
  </si>
  <si>
    <t>乡镇卫生院</t>
  </si>
  <si>
    <t>2100399</t>
  </si>
  <si>
    <t>其他基层医疗卫生机构支出</t>
  </si>
  <si>
    <t>21004</t>
  </si>
  <si>
    <t>公共卫生</t>
  </si>
  <si>
    <t>2100401</t>
  </si>
  <si>
    <t>疾病预防控制机构</t>
  </si>
  <si>
    <t>2100402</t>
  </si>
  <si>
    <t>卫生监督机构</t>
  </si>
  <si>
    <t>2100403</t>
  </si>
  <si>
    <t>妇幼保健机构</t>
  </si>
  <si>
    <t>2100404</t>
  </si>
  <si>
    <t>精神卫生机构</t>
  </si>
  <si>
    <t>2100406</t>
  </si>
  <si>
    <t>采供血机构</t>
  </si>
  <si>
    <t>2100408</t>
  </si>
  <si>
    <t>基本公共卫生服务</t>
  </si>
  <si>
    <t>2100409</t>
  </si>
  <si>
    <t>重大公共卫生服务</t>
  </si>
  <si>
    <t>2100499</t>
  </si>
  <si>
    <t>其他公共卫生支出</t>
  </si>
  <si>
    <t>21007</t>
  </si>
  <si>
    <t>计划生育事务</t>
  </si>
  <si>
    <t>2100716</t>
  </si>
  <si>
    <t>计划生育机构</t>
  </si>
  <si>
    <t>2100717</t>
  </si>
  <si>
    <t>计划生育服务</t>
  </si>
  <si>
    <t>2100799</t>
  </si>
  <si>
    <t>其他计划生育事务支出</t>
  </si>
  <si>
    <t>21011</t>
  </si>
  <si>
    <t>行政事业单位医疗</t>
  </si>
  <si>
    <t>2101101</t>
  </si>
  <si>
    <t>行政单位医疗</t>
  </si>
  <si>
    <t>2101102</t>
  </si>
  <si>
    <t>事业单位医疗</t>
  </si>
  <si>
    <t>2101103</t>
  </si>
  <si>
    <t>公务员医疗补助</t>
  </si>
  <si>
    <t>2101199</t>
  </si>
  <si>
    <t>其他行政事业单位医疗支出</t>
  </si>
  <si>
    <t>21012</t>
  </si>
  <si>
    <t>财政对基本医疗保险基金的补助</t>
  </si>
  <si>
    <t>2101201</t>
  </si>
  <si>
    <t>财政对职工基本医疗保险基金的补助</t>
  </si>
  <si>
    <t>2101202</t>
  </si>
  <si>
    <t>财政对城乡居民基本医疗保险基金的补助</t>
  </si>
  <si>
    <t>21013</t>
  </si>
  <si>
    <t>医疗救助</t>
  </si>
  <si>
    <t>2101301</t>
  </si>
  <si>
    <t>城乡医疗救助</t>
  </si>
  <si>
    <t>2101399</t>
  </si>
  <si>
    <t>其他医疗救助支出</t>
  </si>
  <si>
    <t>21014</t>
  </si>
  <si>
    <t>优抚对象医疗</t>
  </si>
  <si>
    <t>2101401</t>
  </si>
  <si>
    <t>优抚对象医疗补助</t>
  </si>
  <si>
    <t>21015</t>
  </si>
  <si>
    <t>医疗保障管理事务</t>
  </si>
  <si>
    <t>2101501</t>
  </si>
  <si>
    <t>2101505</t>
  </si>
  <si>
    <t>医疗保障政策管理</t>
  </si>
  <si>
    <t>2101506</t>
  </si>
  <si>
    <t>医疗保障经办事务</t>
  </si>
  <si>
    <t>2101599</t>
  </si>
  <si>
    <t>其他医疗保障管理事务支出</t>
  </si>
  <si>
    <t>21016</t>
  </si>
  <si>
    <t>老龄卫生健康事务</t>
  </si>
  <si>
    <t>2101601</t>
  </si>
  <si>
    <t>21017</t>
  </si>
  <si>
    <t>中医药事务</t>
  </si>
  <si>
    <t>2101704</t>
  </si>
  <si>
    <t>中医（民族医）药专项</t>
  </si>
  <si>
    <t>21018</t>
  </si>
  <si>
    <t>疾病预防控制事务</t>
  </si>
  <si>
    <t>2101801</t>
  </si>
  <si>
    <t>21099</t>
  </si>
  <si>
    <t>其他卫生健康支出</t>
  </si>
  <si>
    <t>2109999</t>
  </si>
  <si>
    <t>211</t>
  </si>
  <si>
    <t>21101</t>
  </si>
  <si>
    <t>环境保护管理事务</t>
  </si>
  <si>
    <t>2110102</t>
  </si>
  <si>
    <t>2110104</t>
  </si>
  <si>
    <t>生态环境保护宣传</t>
  </si>
  <si>
    <t>2110199</t>
  </si>
  <si>
    <t>其他环境保护管理事务支出</t>
  </si>
  <si>
    <t>21102</t>
  </si>
  <si>
    <t>环境监测与监察</t>
  </si>
  <si>
    <t>2110299</t>
  </si>
  <si>
    <t>其他环境监测与监察支出</t>
  </si>
  <si>
    <t>21103</t>
  </si>
  <si>
    <t>污染防治</t>
  </si>
  <si>
    <t>2110301</t>
  </si>
  <si>
    <t>大气</t>
  </si>
  <si>
    <t>2110302</t>
  </si>
  <si>
    <t>水体</t>
  </si>
  <si>
    <t>2110303</t>
  </si>
  <si>
    <t>噪声</t>
  </si>
  <si>
    <t>2110399</t>
  </si>
  <si>
    <t>其他污染防治支出</t>
  </si>
  <si>
    <t>21104</t>
  </si>
  <si>
    <t>自然生态保护</t>
  </si>
  <si>
    <t>2110401</t>
  </si>
  <si>
    <t>生态保护</t>
  </si>
  <si>
    <t>2110402</t>
  </si>
  <si>
    <t>农村环境保护</t>
  </si>
  <si>
    <t>2110499</t>
  </si>
  <si>
    <t>其他自然生态保护支出</t>
  </si>
  <si>
    <t>21105</t>
  </si>
  <si>
    <t>森林保护修复</t>
  </si>
  <si>
    <t>2110501</t>
  </si>
  <si>
    <t>森林管护</t>
  </si>
  <si>
    <t>21110</t>
  </si>
  <si>
    <t>能源节约利用</t>
  </si>
  <si>
    <t>2111001</t>
  </si>
  <si>
    <t>21111</t>
  </si>
  <si>
    <t>污染减排</t>
  </si>
  <si>
    <t>2111199</t>
  </si>
  <si>
    <t>其他污染减排支出</t>
  </si>
  <si>
    <t>21112</t>
  </si>
  <si>
    <t>可再生能源</t>
  </si>
  <si>
    <t>2111201</t>
  </si>
  <si>
    <t>21199</t>
  </si>
  <si>
    <t>其他节能环保支出</t>
  </si>
  <si>
    <t>2119999</t>
  </si>
  <si>
    <t>212</t>
  </si>
  <si>
    <t>21201</t>
  </si>
  <si>
    <t>城乡社区管理事务</t>
  </si>
  <si>
    <t>2120101</t>
  </si>
  <si>
    <t>2120102</t>
  </si>
  <si>
    <t>2120104</t>
  </si>
  <si>
    <t>城管执法</t>
  </si>
  <si>
    <t>2120107</t>
  </si>
  <si>
    <t>市政公用行业市场监管</t>
  </si>
  <si>
    <t>2120109</t>
  </si>
  <si>
    <t>住宅建设与房地产市场监管</t>
  </si>
  <si>
    <t>2120199</t>
  </si>
  <si>
    <t>其他城乡社区管理事务支出</t>
  </si>
  <si>
    <t>21203</t>
  </si>
  <si>
    <t>城乡社区公共设施</t>
  </si>
  <si>
    <t>2120303</t>
  </si>
  <si>
    <t>小城镇基础设施建设</t>
  </si>
  <si>
    <t>2120399</t>
  </si>
  <si>
    <t>其他城乡社区公共设施支出</t>
  </si>
  <si>
    <t>21205</t>
  </si>
  <si>
    <t>城乡社区环境卫生</t>
  </si>
  <si>
    <t>2120501</t>
  </si>
  <si>
    <t>21206</t>
  </si>
  <si>
    <t>建设市场管理与监督</t>
  </si>
  <si>
    <t>2120601</t>
  </si>
  <si>
    <t>21299</t>
  </si>
  <si>
    <t>其他城乡社区支出</t>
  </si>
  <si>
    <t>2129999</t>
  </si>
  <si>
    <t>213</t>
  </si>
  <si>
    <t>21301</t>
  </si>
  <si>
    <t>农业农村</t>
  </si>
  <si>
    <t>2130101</t>
  </si>
  <si>
    <t>2130102</t>
  </si>
  <si>
    <t>2130104</t>
  </si>
  <si>
    <t>2130106</t>
  </si>
  <si>
    <t>科技转化与推广服务</t>
  </si>
  <si>
    <t>2130108</t>
  </si>
  <si>
    <t>病虫害控制</t>
  </si>
  <si>
    <t>2130109</t>
  </si>
  <si>
    <t>农产品质量安全</t>
  </si>
  <si>
    <t>2130111</t>
  </si>
  <si>
    <t>统计监测与信息服务</t>
  </si>
  <si>
    <t>2130119</t>
  </si>
  <si>
    <t>防灾救灾</t>
  </si>
  <si>
    <t>2130120</t>
  </si>
  <si>
    <t>稳定农民收入补贴</t>
  </si>
  <si>
    <t>2130121</t>
  </si>
  <si>
    <t>农业结构调整补贴</t>
  </si>
  <si>
    <t>2130122</t>
  </si>
  <si>
    <t>农业生产发展</t>
  </si>
  <si>
    <t>2130124</t>
  </si>
  <si>
    <t>农村合作经济</t>
  </si>
  <si>
    <t>2130125</t>
  </si>
  <si>
    <t>农产品加工与促销</t>
  </si>
  <si>
    <t>2130126</t>
  </si>
  <si>
    <t>农村社会事业</t>
  </si>
  <si>
    <t>2130135</t>
  </si>
  <si>
    <t>农业生态资源保护</t>
  </si>
  <si>
    <t>2130142</t>
  </si>
  <si>
    <t>乡村道路建设</t>
  </si>
  <si>
    <t>2130148</t>
  </si>
  <si>
    <t>渔业发展</t>
  </si>
  <si>
    <t>2130152</t>
  </si>
  <si>
    <t>对高校毕业生到基层任职补助</t>
  </si>
  <si>
    <t>2130153</t>
  </si>
  <si>
    <t>耕地建设与利用</t>
  </si>
  <si>
    <t>2130199</t>
  </si>
  <si>
    <t>其他农业农村支出</t>
  </si>
  <si>
    <t>21302</t>
  </si>
  <si>
    <t>林业和草原</t>
  </si>
  <si>
    <t>2130205</t>
  </si>
  <si>
    <t>森林资源培育</t>
  </si>
  <si>
    <t>2130207</t>
  </si>
  <si>
    <t>森林资源管理</t>
  </si>
  <si>
    <t>2130209</t>
  </si>
  <si>
    <t>森林生态效益补偿</t>
  </si>
  <si>
    <t>2130221</t>
  </si>
  <si>
    <t>产业化管理</t>
  </si>
  <si>
    <t>2130234</t>
  </si>
  <si>
    <t>林业草原防灾减灾</t>
  </si>
  <si>
    <t>2130299</t>
  </si>
  <si>
    <t>其他林业和草原支出</t>
  </si>
  <si>
    <t>21303</t>
  </si>
  <si>
    <t>水利</t>
  </si>
  <si>
    <t>2130301</t>
  </si>
  <si>
    <t>2130302</t>
  </si>
  <si>
    <t>2130304</t>
  </si>
  <si>
    <t>水利行业业务管理</t>
  </si>
  <si>
    <t>2130305</t>
  </si>
  <si>
    <t>水利工程建设</t>
  </si>
  <si>
    <t>2130306</t>
  </si>
  <si>
    <t>水利工程运行与维护</t>
  </si>
  <si>
    <t>2130309</t>
  </si>
  <si>
    <t>水利执法监督</t>
  </si>
  <si>
    <t>2130310</t>
  </si>
  <si>
    <t>水土保持</t>
  </si>
  <si>
    <t>2130311</t>
  </si>
  <si>
    <t>水资源节约管理与保护</t>
  </si>
  <si>
    <t>2130312</t>
  </si>
  <si>
    <t>水质监测</t>
  </si>
  <si>
    <t>2130313</t>
  </si>
  <si>
    <t>水文测报</t>
  </si>
  <si>
    <t>2130314</t>
  </si>
  <si>
    <t>防汛</t>
  </si>
  <si>
    <t>2130315</t>
  </si>
  <si>
    <t>抗旱</t>
  </si>
  <si>
    <t>2130316</t>
  </si>
  <si>
    <t>农村水利</t>
  </si>
  <si>
    <t>2130335</t>
  </si>
  <si>
    <t>农村供水</t>
  </si>
  <si>
    <t>2130399</t>
  </si>
  <si>
    <t>其他水利支出</t>
  </si>
  <si>
    <t>21305</t>
  </si>
  <si>
    <t>巩固脱贫攻坚成果衔接乡村振兴</t>
  </si>
  <si>
    <t>2130504</t>
  </si>
  <si>
    <t>农村基础设施建设</t>
  </si>
  <si>
    <t>2130505</t>
  </si>
  <si>
    <t>生产发展</t>
  </si>
  <si>
    <t>2130599</t>
  </si>
  <si>
    <t>其他巩固脱贫攻坚成果衔接乡村振兴支出</t>
  </si>
  <si>
    <t>21307</t>
  </si>
  <si>
    <t>农村综合改革</t>
  </si>
  <si>
    <t>2130705</t>
  </si>
  <si>
    <t>对村民委员会和村党支部的补助</t>
  </si>
  <si>
    <t>2130707</t>
  </si>
  <si>
    <t>农村综合改革示范试点补助</t>
  </si>
  <si>
    <t>21308</t>
  </si>
  <si>
    <t>普惠金融发展支出</t>
  </si>
  <si>
    <t>2130804</t>
  </si>
  <si>
    <t>创业担保贷款贴息及奖补</t>
  </si>
  <si>
    <t>21309</t>
  </si>
  <si>
    <t>目标价格补贴</t>
  </si>
  <si>
    <t>2130999</t>
  </si>
  <si>
    <t>其他目标价格补贴</t>
  </si>
  <si>
    <t>21399</t>
  </si>
  <si>
    <t>其他农林水支出</t>
  </si>
  <si>
    <t>2139999</t>
  </si>
  <si>
    <t>214</t>
  </si>
  <si>
    <t>21401</t>
  </si>
  <si>
    <t>公路水路运输</t>
  </si>
  <si>
    <t>2140101</t>
  </si>
  <si>
    <t>2140104</t>
  </si>
  <si>
    <t>公路建设</t>
  </si>
  <si>
    <t>2140106</t>
  </si>
  <si>
    <t>公路养护</t>
  </si>
  <si>
    <t>2140110</t>
  </si>
  <si>
    <t>公路和运输安全</t>
  </si>
  <si>
    <t>2140112</t>
  </si>
  <si>
    <t>公路运输管理</t>
  </si>
  <si>
    <t>2140199</t>
  </si>
  <si>
    <t>其他公路水路运输支出</t>
  </si>
  <si>
    <t>21402</t>
  </si>
  <si>
    <t>铁路运输</t>
  </si>
  <si>
    <t>2140206</t>
  </si>
  <si>
    <t>铁路安全</t>
  </si>
  <si>
    <t>2140299</t>
  </si>
  <si>
    <t>其他铁路运输支出</t>
  </si>
  <si>
    <t>21499</t>
  </si>
  <si>
    <t>其他交通运输支出</t>
  </si>
  <si>
    <t>2149901</t>
  </si>
  <si>
    <t>公共交通运营补助</t>
  </si>
  <si>
    <t>2149999</t>
  </si>
  <si>
    <t>215</t>
  </si>
  <si>
    <t>21502</t>
  </si>
  <si>
    <t>制造业</t>
  </si>
  <si>
    <t>2150201</t>
  </si>
  <si>
    <t>2150202</t>
  </si>
  <si>
    <t>2150299</t>
  </si>
  <si>
    <t>其他制造业支出</t>
  </si>
  <si>
    <t>21503</t>
  </si>
  <si>
    <t>建筑业</t>
  </si>
  <si>
    <t>2150399</t>
  </si>
  <si>
    <t>其他建筑业支出</t>
  </si>
  <si>
    <t>21505</t>
  </si>
  <si>
    <t>工业和信息产业监管</t>
  </si>
  <si>
    <t>2150501</t>
  </si>
  <si>
    <t>2150502</t>
  </si>
  <si>
    <t>2150517</t>
  </si>
  <si>
    <t>产业发展</t>
  </si>
  <si>
    <t>2150599</t>
  </si>
  <si>
    <t>其他工业和信息产业监管支出</t>
  </si>
  <si>
    <t>21507</t>
  </si>
  <si>
    <t>国有资产监管</t>
  </si>
  <si>
    <t>2150799</t>
  </si>
  <si>
    <t>其他国有资产监管支出</t>
  </si>
  <si>
    <t>21508</t>
  </si>
  <si>
    <t>支持中小企业发展和管理支出</t>
  </si>
  <si>
    <t>2150805</t>
  </si>
  <si>
    <t>中小企业发展专项</t>
  </si>
  <si>
    <t>2150899</t>
  </si>
  <si>
    <t>其他支持中小企业发展和管理支出</t>
  </si>
  <si>
    <t>21599</t>
  </si>
  <si>
    <t>其他资源勘探工业信息等支出</t>
  </si>
  <si>
    <t>2159999</t>
  </si>
  <si>
    <t>216</t>
  </si>
  <si>
    <t>21602</t>
  </si>
  <si>
    <t>商业流通事务</t>
  </si>
  <si>
    <t>2160201</t>
  </si>
  <si>
    <t>2160299</t>
  </si>
  <si>
    <t>其他商业流通事务支出</t>
  </si>
  <si>
    <t>21606</t>
  </si>
  <si>
    <t>涉外发展服务支出</t>
  </si>
  <si>
    <t>2160699</t>
  </si>
  <si>
    <t>其他涉外发展服务支出</t>
  </si>
  <si>
    <t>21699</t>
  </si>
  <si>
    <t>其他商业服务业等支出</t>
  </si>
  <si>
    <t>2169999</t>
  </si>
  <si>
    <t>217</t>
  </si>
  <si>
    <t>21701</t>
  </si>
  <si>
    <t>金融部门行政支出</t>
  </si>
  <si>
    <t>2170101</t>
  </si>
  <si>
    <t>2170199</t>
  </si>
  <si>
    <t>金融部门其他行政支出</t>
  </si>
  <si>
    <t>21702</t>
  </si>
  <si>
    <t>金融部门监管支出</t>
  </si>
  <si>
    <t>2170205</t>
  </si>
  <si>
    <t>金融稽查与案件处理</t>
  </si>
  <si>
    <t>21703</t>
  </si>
  <si>
    <t>金融发展支出</t>
  </si>
  <si>
    <t>2170399</t>
  </si>
  <si>
    <t>其他金融发展支出</t>
  </si>
  <si>
    <t>220</t>
  </si>
  <si>
    <t>22001</t>
  </si>
  <si>
    <t>自然资源事务</t>
  </si>
  <si>
    <t>2200104</t>
  </si>
  <si>
    <t>自然资源规划及管理</t>
  </si>
  <si>
    <t>2200114</t>
  </si>
  <si>
    <t>地质勘查与矿产资源管理</t>
  </si>
  <si>
    <t>221</t>
  </si>
  <si>
    <t>22101</t>
  </si>
  <si>
    <t>保障性安居工程支出</t>
  </si>
  <si>
    <t>2210105</t>
  </si>
  <si>
    <t>农村危房改造</t>
  </si>
  <si>
    <t>2210108</t>
  </si>
  <si>
    <t>老旧小区改造</t>
  </si>
  <si>
    <t>2210109</t>
  </si>
  <si>
    <t>住房租赁市场发展</t>
  </si>
  <si>
    <t>2210110</t>
  </si>
  <si>
    <t>保障性租赁住房</t>
  </si>
  <si>
    <t>2210199</t>
  </si>
  <si>
    <t>其他保障性安居工程支出</t>
  </si>
  <si>
    <t>22102</t>
  </si>
  <si>
    <t>住房改革支出</t>
  </si>
  <si>
    <t>2210201</t>
  </si>
  <si>
    <t>住房公积金</t>
  </si>
  <si>
    <t>2210203</t>
  </si>
  <si>
    <t>购房补贴</t>
  </si>
  <si>
    <t>22103</t>
  </si>
  <si>
    <t>城乡社区住宅</t>
  </si>
  <si>
    <t>2210399</t>
  </si>
  <si>
    <t>其他城乡社区住宅支出</t>
  </si>
  <si>
    <t>222</t>
  </si>
  <si>
    <t>22201</t>
  </si>
  <si>
    <t>粮油物资事务</t>
  </si>
  <si>
    <t>2220101</t>
  </si>
  <si>
    <t>2220102</t>
  </si>
  <si>
    <t>2220115</t>
  </si>
  <si>
    <t>粮食风险基金</t>
  </si>
  <si>
    <t>2220119</t>
  </si>
  <si>
    <t>设施建设</t>
  </si>
  <si>
    <t>2220150</t>
  </si>
  <si>
    <t>2220199</t>
  </si>
  <si>
    <t>其他粮油物资事务支出</t>
  </si>
  <si>
    <t>224</t>
  </si>
  <si>
    <t>22401</t>
  </si>
  <si>
    <t>应急管理事务</t>
  </si>
  <si>
    <t>2240101</t>
  </si>
  <si>
    <t>2240102</t>
  </si>
  <si>
    <t>2240104</t>
  </si>
  <si>
    <t>灾害风险防治</t>
  </si>
  <si>
    <t>2240108</t>
  </si>
  <si>
    <t>应急救援</t>
  </si>
  <si>
    <t>2240109</t>
  </si>
  <si>
    <t>应急管理</t>
  </si>
  <si>
    <t>2240199</t>
  </si>
  <si>
    <t>其他应急管理支出</t>
  </si>
  <si>
    <t>22402</t>
  </si>
  <si>
    <t>消防救援事务</t>
  </si>
  <si>
    <t>2240201</t>
  </si>
  <si>
    <t>2240202</t>
  </si>
  <si>
    <t>2240204</t>
  </si>
  <si>
    <t>消防应急救援</t>
  </si>
  <si>
    <t>2240299</t>
  </si>
  <si>
    <t>其他消防救援事务支出</t>
  </si>
  <si>
    <t>22405</t>
  </si>
  <si>
    <t>地震事务</t>
  </si>
  <si>
    <t>2240504</t>
  </si>
  <si>
    <t>地震监测</t>
  </si>
  <si>
    <t>22406</t>
  </si>
  <si>
    <t>自然灾害防治</t>
  </si>
  <si>
    <t>2240601</t>
  </si>
  <si>
    <t>地质灾害防治</t>
  </si>
  <si>
    <t>22407</t>
  </si>
  <si>
    <t>自然灾害救灾及恢复重建支出</t>
  </si>
  <si>
    <t>2240703</t>
  </si>
  <si>
    <t>自然灾害救灾补助</t>
  </si>
  <si>
    <t>22499</t>
  </si>
  <si>
    <t>其他灾害防治及应急管理支出</t>
  </si>
  <si>
    <t>2249999</t>
  </si>
  <si>
    <t>229</t>
  </si>
  <si>
    <t>22999</t>
  </si>
  <si>
    <t>2299999</t>
  </si>
  <si>
    <t>2024年度望城区一般公共预算财政拨款本级基本支出决算明细表</t>
  </si>
  <si>
    <t>决算公开05表</t>
  </si>
  <si>
    <t>科目编码</t>
  </si>
  <si>
    <t>一般公共预算支出</t>
  </si>
  <si>
    <t>2024年度望城区一般公共预算转移性和债务相关收支决算明细表</t>
  </si>
  <si>
    <t>决算公开6表</t>
  </si>
  <si>
    <t>一、返还性收入</t>
  </si>
  <si>
    <t>　　国防</t>
  </si>
  <si>
    <t xml:space="preserve">    所得税基数返还收入</t>
  </si>
  <si>
    <t>　　公共安全</t>
  </si>
  <si>
    <t xml:space="preserve">    成品油税费改革税收返还收入</t>
  </si>
  <si>
    <t>　　教育</t>
  </si>
  <si>
    <t xml:space="preserve">    增值税税收返还收入</t>
  </si>
  <si>
    <t>　　科学技术</t>
  </si>
  <si>
    <t xml:space="preserve">    消费税税收返还收入</t>
  </si>
  <si>
    <t xml:space="preserve">    文化旅游体育与传媒</t>
  </si>
  <si>
    <t xml:space="preserve">    增值税“五五分享”税收返还收入</t>
  </si>
  <si>
    <t>　　社会保障和就业</t>
  </si>
  <si>
    <t xml:space="preserve">    其他返还性收入</t>
  </si>
  <si>
    <t xml:space="preserve">    卫生健康</t>
  </si>
  <si>
    <t>二、一般性转移支付收入</t>
  </si>
  <si>
    <t>　　节能环保</t>
  </si>
  <si>
    <t xml:space="preserve">    体制补助收入</t>
  </si>
  <si>
    <t>　　城乡社区</t>
  </si>
  <si>
    <t xml:space="preserve">    均衡性转移支付收入</t>
  </si>
  <si>
    <t>　　农林水</t>
  </si>
  <si>
    <t xml:space="preserve">    县级基本财力保障机制奖补资金收入</t>
  </si>
  <si>
    <t>　　交通运输</t>
  </si>
  <si>
    <t xml:space="preserve">    结算补助收入</t>
  </si>
  <si>
    <t>　　资源勘探工业信息等</t>
  </si>
  <si>
    <t xml:space="preserve">    资源枯竭型城市转移支付补助收入</t>
  </si>
  <si>
    <t>　　商业服务业等</t>
  </si>
  <si>
    <t xml:space="preserve">    企业事业单位划转补助收入</t>
  </si>
  <si>
    <t>　　金融</t>
  </si>
  <si>
    <t xml:space="preserve">    产粮(油)大县奖励资金收入</t>
  </si>
  <si>
    <t xml:space="preserve">    自然资源海洋气象等</t>
  </si>
  <si>
    <t xml:space="preserve">    重点生态功能区转移支付收入</t>
  </si>
  <si>
    <t>　　住房保障</t>
  </si>
  <si>
    <t xml:space="preserve">    固定数额补助收入</t>
  </si>
  <si>
    <t>　　粮油物资储备</t>
  </si>
  <si>
    <t xml:space="preserve">    革命老区转移支付收入</t>
  </si>
  <si>
    <t xml:space="preserve">    灾害防治及应急管理</t>
  </si>
  <si>
    <t xml:space="preserve">    民族地区转移支付收入</t>
  </si>
  <si>
    <t>　　其他收入</t>
  </si>
  <si>
    <t xml:space="preserve">    边境地区转移支付收入</t>
  </si>
  <si>
    <t>四、债务(转贷)收入</t>
  </si>
  <si>
    <t xml:space="preserve">    巩固脱贫攻坚成果衔接乡村振兴转移支付收入</t>
  </si>
  <si>
    <t xml:space="preserve">    地方政府一般债券(转贷)收入</t>
  </si>
  <si>
    <t xml:space="preserve">    一般公共服务共同财政事权转移支付收入  </t>
  </si>
  <si>
    <t xml:space="preserve">    地方政府向外国政府借款(转贷)收入</t>
  </si>
  <si>
    <t xml:space="preserve">    外交共同财政事权转移支付收入  </t>
  </si>
  <si>
    <t xml:space="preserve">    地方政府向国际组织借款(转贷)收入</t>
  </si>
  <si>
    <t xml:space="preserve">    国防共同财政事权转移支付收入  </t>
  </si>
  <si>
    <t xml:space="preserve">    地方政府其他一般债务(转贷)收入</t>
  </si>
  <si>
    <t xml:space="preserve">    公共安全共同财政事权转移支付收入  </t>
  </si>
  <si>
    <t>五、调入资金</t>
  </si>
  <si>
    <t xml:space="preserve">    教育共同财政事权转移支付收入  </t>
  </si>
  <si>
    <t xml:space="preserve">    从政府性基金预算调入 </t>
  </si>
  <si>
    <t xml:space="preserve">    科学技术共同财政事权转移支付收入  </t>
  </si>
  <si>
    <t xml:space="preserve">    从国有资本经营预算调入</t>
  </si>
  <si>
    <t xml:space="preserve">    文化旅游体育与传媒共同财政事权转移支付收入  </t>
  </si>
  <si>
    <t xml:space="preserve">    从其他资金调入</t>
  </si>
  <si>
    <t xml:space="preserve">    社会保障和就业共同财政事权转移支付收入  </t>
  </si>
  <si>
    <t>六、区域间转移性收入</t>
  </si>
  <si>
    <t xml:space="preserve">    医疗卫生共同财政事权转移支付收入  </t>
  </si>
  <si>
    <t xml:space="preserve">    接受其他地区援助收入</t>
  </si>
  <si>
    <t xml:space="preserve">    节能环保共同财政事权转移支付收入  </t>
  </si>
  <si>
    <t xml:space="preserve">    生态保护补偿转移性收入</t>
  </si>
  <si>
    <t xml:space="preserve">    城乡社区共同财政事权转移支付收入  </t>
  </si>
  <si>
    <t xml:space="preserve">    土地指标调剂转移性收入</t>
  </si>
  <si>
    <t xml:space="preserve">    农林水共同财政事权转移支付收入  </t>
  </si>
  <si>
    <t xml:space="preserve">    其他转移性收入</t>
  </si>
  <si>
    <t xml:space="preserve">    交通运输共同财政事权转移支付收入  </t>
  </si>
  <si>
    <t>七、上解上级支出</t>
  </si>
  <si>
    <t xml:space="preserve">    资源勘探工业信息等共同财政事权转移支付收入  </t>
  </si>
  <si>
    <t>　  体制上解支出</t>
  </si>
  <si>
    <t xml:space="preserve">    商业服务业等共同财政事权转移支付收入  </t>
  </si>
  <si>
    <t>　  专项上解支出</t>
  </si>
  <si>
    <t xml:space="preserve">    金融共同财政事权转移支付收入  </t>
  </si>
  <si>
    <t>八、债务还本支出</t>
  </si>
  <si>
    <t xml:space="preserve">    自然资源海洋气象等共同财政事权转移支付收入  </t>
  </si>
  <si>
    <t xml:space="preserve">    地方政府一般债券还本支出</t>
  </si>
  <si>
    <t xml:space="preserve">    住房保障共同财政事权转移支付收入  </t>
  </si>
  <si>
    <t xml:space="preserve">    地方政府向外国政府借款还本支出</t>
  </si>
  <si>
    <t xml:space="preserve">    粮油物资储备共同财政事权转移支付收入  </t>
  </si>
  <si>
    <t xml:space="preserve">    地方政府向国际组织借款还本支出</t>
  </si>
  <si>
    <t xml:space="preserve">    灾害防治及应急管理共同财政事权转移支付收入  </t>
  </si>
  <si>
    <t xml:space="preserve">    地方政府其他一般债务还本支出</t>
  </si>
  <si>
    <t xml:space="preserve">    其他共同财政事权转移支付收入  </t>
  </si>
  <si>
    <t>九、区域间转移性支出</t>
  </si>
  <si>
    <t xml:space="preserve">    其他一般性转移支付收入</t>
  </si>
  <si>
    <t xml:space="preserve">    援助其他地区支出</t>
  </si>
  <si>
    <t>三、专项转移支付收入</t>
  </si>
  <si>
    <t xml:space="preserve">    生态保护补偿转移性支出</t>
  </si>
  <si>
    <t>　　一般公共服务</t>
  </si>
  <si>
    <t xml:space="preserve">    土地指标调剂转移性支出</t>
  </si>
  <si>
    <t>　　外交</t>
  </si>
  <si>
    <t xml:space="preserve">    其他转移性支出</t>
  </si>
  <si>
    <t>2024年度望城区地方政府一般债务限额和余额情况表</t>
  </si>
  <si>
    <t>决算公开7表</t>
  </si>
  <si>
    <t>预算数</t>
  </si>
  <si>
    <t>上年末地方政府债务余额</t>
  </si>
  <si>
    <t xml:space="preserve">  一般债务</t>
  </si>
  <si>
    <t>本年地方政府债务余额限额</t>
  </si>
  <si>
    <t>本年地方政府债务(转贷)收入</t>
  </si>
  <si>
    <t>本年地方政府债务还本支出</t>
  </si>
  <si>
    <t>年末地方政府债务余额</t>
  </si>
  <si>
    <t>2024年度望城区政府性基金预算收入决算明细表</t>
  </si>
  <si>
    <t>决算公开8表</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</si>
  <si>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</si>
  <si>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</si>
  <si>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</si>
  <si>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</si>
  <si>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</si>
  <si>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</si>
  <si>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</si>
  <si>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</si>
  <si>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</si>
  <si>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</si>
  <si>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</si>
  <si>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</si>
  <si>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</si>
  <si>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</si>
  <si>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</si>
  <si>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</si>
  <si>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</si>
  <si>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</si>
  <si>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</si>
  <si>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</si>
  <si>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</si>
  <si>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</si>
  <si>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</si>
  <si>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</si>
  <si>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</si>
  <si>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</si>
  <si>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</si>
  <si>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</si>
  <si>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</si>
  <si>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</si>
  <si>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</si>
  <si>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</si>
  <si>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</si>
  <si>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</si>
  <si>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</si>
  <si>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</si>
  <si>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</si>
  <si>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</si>
  <si>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</si>
  <si>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</si>
  <si>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</si>
  <si>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</si>
  <si>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</si>
  <si>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</si>
  <si>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</si>
  <si>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</si>
  <si>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</si>
  <si>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</si>
  <si>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</si>
  <si>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耕地保护考核奖惩基金收入</t>
  </si>
  <si>
    <t xml:space="preserve">  超长期特别国债财务基金收入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</si>
  <si>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</si>
  <si>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</si>
  <si>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</si>
  <si>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</si>
  <si>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</si>
  <si>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</si>
  <si>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</si>
  <si>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</si>
  <si>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</si>
  <si>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</si>
  <si>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</si>
  <si>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</si>
  <si>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</si>
  <si>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</si>
  <si>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</si>
  <si>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</si>
  <si>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</si>
  <si>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</si>
  <si>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</si>
  <si>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</si>
  <si>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2024年度望城区政府性基金预算支出决算功能分类明细表</t>
  </si>
  <si>
    <t>决算公开9表</t>
  </si>
  <si>
    <t xml:space="preserve">  超长期特别国债安排的支出</t>
  </si>
  <si>
    <t xml:space="preserve">    基础教育</t>
  </si>
  <si>
    <t xml:space="preserve">    职业教育</t>
  </si>
  <si>
    <t xml:space="preserve">    特殊教育</t>
  </si>
  <si>
    <t xml:space="preserve">    其他教育支出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</si>
  <si>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</si>
  <si>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</si>
  <si>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</si>
  <si>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</si>
  <si>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</si>
  <si>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</si>
  <si>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</si>
  <si>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</si>
  <si>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</si>
  <si>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</si>
  <si>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</si>
  <si>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</si>
  <si>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</si>
  <si>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</si>
  <si>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</si>
  <si>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</si>
  <si>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</si>
  <si>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</si>
  <si>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</si>
  <si>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</si>
  <si>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</si>
  <si>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</si>
  <si>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</si>
  <si>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</si>
  <si>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</si>
  <si>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</si>
  <si>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</si>
  <si>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</si>
  <si>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</si>
  <si>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</si>
  <si>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</si>
  <si>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</si>
  <si>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</si>
  <si>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</si>
  <si>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</si>
  <si>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</si>
  <si>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</si>
  <si>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</si>
  <si>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</si>
  <si>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</si>
  <si>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</si>
  <si>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</si>
  <si>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</si>
  <si>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</si>
  <si>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</si>
  <si>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</si>
  <si>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</si>
  <si>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</si>
  <si>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</si>
  <si>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</si>
  <si>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</si>
  <si>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</si>
  <si>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</si>
  <si>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</si>
  <si>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</si>
  <si>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</si>
  <si>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</si>
  <si>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</si>
  <si>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</si>
  <si>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</si>
  <si>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</si>
  <si>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</si>
  <si>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</si>
  <si>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</si>
  <si>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</si>
  <si>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</si>
  <si>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</si>
  <si>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</si>
  <si>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</si>
  <si>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</si>
  <si>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</si>
  <si>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</si>
  <si>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</si>
  <si>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</si>
  <si>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</si>
  <si>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</si>
  <si>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</si>
  <si>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</si>
  <si>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</si>
  <si>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</si>
  <si>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</si>
  <si>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</si>
  <si>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</si>
  <si>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</si>
  <si>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</si>
  <si>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</si>
  <si>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</si>
  <si>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</si>
  <si>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</si>
  <si>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</si>
  <si>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</si>
  <si>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</si>
  <si>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</si>
  <si>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</si>
  <si>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</si>
  <si>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</si>
  <si>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</si>
  <si>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</si>
  <si>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</si>
  <si>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</si>
  <si>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</si>
  <si>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</si>
  <si>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</si>
  <si>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</si>
  <si>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</si>
  <si>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</si>
  <si>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</si>
  <si>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</si>
  <si>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</si>
  <si>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</si>
  <si>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</si>
  <si>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</si>
  <si>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</si>
  <si>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</si>
  <si>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</si>
  <si>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</si>
  <si>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</si>
  <si>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</si>
  <si>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</si>
  <si>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</si>
  <si>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</si>
  <si>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</si>
  <si>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</si>
  <si>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</si>
  <si>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</si>
  <si>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</si>
  <si>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</si>
  <si>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</si>
  <si>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</si>
  <si>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</si>
  <si>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</si>
  <si>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</si>
  <si>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</si>
  <si>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</si>
  <si>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</si>
  <si>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</si>
  <si>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</si>
  <si>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</si>
  <si>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</si>
  <si>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</si>
  <si>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</si>
  <si>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</si>
  <si>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</si>
  <si>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</si>
  <si>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</si>
  <si>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</si>
  <si>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</si>
  <si>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</si>
  <si>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</si>
  <si>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</si>
  <si>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</si>
  <si>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</si>
  <si>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</si>
  <si>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</si>
  <si>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</si>
  <si>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</si>
  <si>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</si>
  <si>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</si>
  <si>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</si>
  <si>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</si>
  <si>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</si>
  <si>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</si>
  <si>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</si>
  <si>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</si>
  <si>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</si>
  <si>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</si>
  <si>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</si>
  <si>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</si>
  <si>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</si>
  <si>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</si>
  <si>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</si>
  <si>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</si>
  <si>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</si>
  <si>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</si>
  <si>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</si>
  <si>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</si>
  <si>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</si>
  <si>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</si>
  <si>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</si>
  <si>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</si>
  <si>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</si>
  <si>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</si>
  <si>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</si>
  <si>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中央特别国债经营基金支出</t>
  </si>
  <si>
    <t xml:space="preserve">    中央特别国债经营基金财务支出</t>
  </si>
  <si>
    <t xml:space="preserve">  耕地保护考核奖惩基金支出</t>
  </si>
  <si>
    <t xml:space="preserve">    耕地保护</t>
  </si>
  <si>
    <t xml:space="preserve">    补充耕地</t>
  </si>
  <si>
    <t xml:space="preserve">    其他住房保障支出</t>
  </si>
  <si>
    <t xml:space="preserve">    其他粮油物资储备支出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</si>
  <si>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</si>
  <si>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</si>
  <si>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</si>
  <si>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</si>
  <si>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</si>
  <si>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</si>
  <si>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</si>
  <si>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</si>
  <si>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</si>
  <si>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</si>
  <si>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</si>
  <si>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</si>
  <si>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</si>
  <si>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</si>
  <si>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</si>
  <si>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</si>
  <si>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</si>
  <si>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</si>
  <si>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</si>
  <si>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</si>
  <si>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</si>
  <si>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</si>
  <si>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</si>
  <si>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</si>
  <si>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</si>
  <si>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</si>
  <si>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</si>
  <si>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</si>
  <si>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</si>
  <si>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</si>
  <si>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</si>
  <si>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</si>
  <si>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</si>
  <si>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</si>
  <si>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</si>
  <si>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</si>
  <si>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</si>
  <si>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</si>
  <si>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</si>
  <si>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</si>
  <si>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</si>
  <si>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</si>
  <si>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</si>
  <si>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</si>
  <si>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</si>
  <si>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</si>
  <si>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</si>
  <si>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</si>
  <si>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</si>
  <si>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</si>
  <si>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</si>
  <si>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</si>
  <si>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</si>
  <si>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</si>
  <si>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</si>
  <si>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</si>
  <si>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</si>
  <si>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</si>
  <si>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</si>
  <si>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</si>
  <si>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</si>
  <si>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</si>
  <si>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</si>
  <si>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</si>
  <si>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</si>
  <si>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</si>
  <si>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</si>
  <si>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</si>
  <si>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</si>
  <si>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</si>
  <si>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</si>
  <si>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</si>
  <si>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</si>
  <si>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</si>
  <si>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</si>
  <si>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</si>
  <si>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</si>
  <si>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</si>
  <si>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</si>
  <si>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</si>
  <si>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</si>
  <si>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</si>
  <si>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</si>
  <si>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</si>
  <si>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2024年度望城区政府性基金预算转移性收支决算录入表</t>
  </si>
  <si>
    <t>决算公开10表</t>
  </si>
  <si>
    <t>政府性基金预算收入</t>
  </si>
  <si>
    <t>政府性基金预算支出</t>
  </si>
  <si>
    <t>政府性基金预算上级补助收入</t>
  </si>
  <si>
    <t>政府性基金预算补助下级支出</t>
  </si>
  <si>
    <t xml:space="preserve">  政府性基金转移支付收入</t>
  </si>
  <si>
    <t xml:space="preserve">  政府性基金转移支付支出</t>
  </si>
  <si>
    <t xml:space="preserve">    科学技术</t>
  </si>
  <si>
    <t xml:space="preserve">    社会保障和就业</t>
  </si>
  <si>
    <t xml:space="preserve">    节能环保</t>
  </si>
  <si>
    <t xml:space="preserve">    城乡社区</t>
  </si>
  <si>
    <t xml:space="preserve">    农林水</t>
  </si>
  <si>
    <t xml:space="preserve">    交通运输</t>
  </si>
  <si>
    <t xml:space="preserve">    资源勘探工业信息等</t>
  </si>
  <si>
    <t xml:space="preserve">    超长期特别国债转移支付收入</t>
  </si>
  <si>
    <t xml:space="preserve">    超长期特别国债转移支付支出</t>
  </si>
  <si>
    <t xml:space="preserve">    其他收入</t>
  </si>
  <si>
    <t>政府性基金预算下级上解收入</t>
  </si>
  <si>
    <t>政府性基金预算上解上级支出</t>
  </si>
  <si>
    <t xml:space="preserve">  抗疫特别国债还本上解收入</t>
  </si>
  <si>
    <t xml:space="preserve">  抗疫特别国债还本上解支出</t>
  </si>
  <si>
    <t xml:space="preserve">  超长期特别国债还本上解收入</t>
  </si>
  <si>
    <t xml:space="preserve">  超长期特别国债还本上解支出</t>
  </si>
  <si>
    <t xml:space="preserve">  其他政府性基金上解收入</t>
  </si>
  <si>
    <t xml:space="preserve">  其他政府性基金上解支出</t>
  </si>
  <si>
    <t>待偿债再融资专项债券上年结余</t>
  </si>
  <si>
    <t>政府性基金预算上年结余收入</t>
  </si>
  <si>
    <t>政府性基金预算调入资金</t>
  </si>
  <si>
    <t>政府性基金预算调出资金</t>
  </si>
  <si>
    <t xml:space="preserve">  中央单位特殊上缴利润专项收入</t>
  </si>
  <si>
    <t xml:space="preserve">  其他调入政府性基金预算资金</t>
  </si>
  <si>
    <t xml:space="preserve">    从一般公共预算调入用于补充超长期特别国债偿债备付金的资金</t>
  </si>
  <si>
    <t xml:space="preserve">    从一般公共预算调入用于偿还超长期特别国债本金的资金</t>
  </si>
  <si>
    <t xml:space="preserve">    从一般公共预算调入的其他资金</t>
  </si>
  <si>
    <t xml:space="preserve">    从国有资本经营预算调入用于补充超长期特别国债偿债备付金的资金</t>
  </si>
  <si>
    <t xml:space="preserve">    从国有资本经营预算调入用于偿还超长期特别国债本金的资金</t>
  </si>
  <si>
    <t xml:space="preserve">    其他调入资金</t>
  </si>
  <si>
    <t>债务收入</t>
  </si>
  <si>
    <t>债务还本支出</t>
  </si>
  <si>
    <t xml:space="preserve">  中央政府债务收入</t>
  </si>
  <si>
    <t xml:space="preserve">  地方政府专项债务还本支出</t>
  </si>
  <si>
    <t xml:space="preserve">    超长期特别国债收入</t>
  </si>
  <si>
    <t xml:space="preserve">  抗疫特别国债还本支出</t>
  </si>
  <si>
    <t xml:space="preserve">  地方政府债务收入</t>
  </si>
  <si>
    <t xml:space="preserve">  超长期特别国债还本支出</t>
  </si>
  <si>
    <t xml:space="preserve">    专项债务收入</t>
  </si>
  <si>
    <t>债务转贷支出</t>
  </si>
  <si>
    <t>债务转贷收入</t>
  </si>
  <si>
    <t xml:space="preserve">  地方政府专项债务转贷收入</t>
  </si>
  <si>
    <t>政府性基金预算省补助计划单列市收入</t>
  </si>
  <si>
    <t>政府性基金预算省补助计划单列市支出</t>
  </si>
  <si>
    <t>政府性基金预算计划单列市上解省收入</t>
  </si>
  <si>
    <t>政府性基金预算计划单列市上解省支出</t>
  </si>
  <si>
    <t>动用偿债备付金</t>
  </si>
  <si>
    <t>偿债备付金</t>
  </si>
  <si>
    <t xml:space="preserve">  动用超长期特别国债偿债备付金</t>
  </si>
  <si>
    <t xml:space="preserve">  安排超长期特别国债偿债备付金</t>
  </si>
  <si>
    <t>待偿债再融资专项债券结余</t>
  </si>
  <si>
    <t>政府性基金预算年终结余</t>
  </si>
  <si>
    <t>收　　入　　总　　计　</t>
  </si>
  <si>
    <t>支　　出　　总　　计　</t>
  </si>
  <si>
    <t>2024年度望城区本级政府性基金支出表</t>
  </si>
  <si>
    <t>决算公开11表</t>
  </si>
  <si>
    <t>2024年度望城区政府性基金转移支付表（按项目分地区）</t>
  </si>
  <si>
    <t>决算公开12表</t>
  </si>
  <si>
    <t>一、民航发展基金支出</t>
  </si>
  <si>
    <t>二、港口建设费安排的支出</t>
  </si>
  <si>
    <t>三、旅游发展基金支出</t>
  </si>
  <si>
    <t>四、国家电影事业发展专项资金支出</t>
  </si>
  <si>
    <t>五、新增建设用地土地有偿使用费安排的支出</t>
  </si>
  <si>
    <t>六、大中型水库移民后期扶持基金支出</t>
  </si>
  <si>
    <t>七、大中型水库库区基金支出</t>
  </si>
  <si>
    <t>八、三峡水库库区基金支出</t>
  </si>
  <si>
    <t>九、彩票公益金安排的支出</t>
  </si>
  <si>
    <t>十、国家重大水利工程建设基金支出</t>
  </si>
  <si>
    <t>十一、可再生能源电价附加收入安排的支出</t>
  </si>
  <si>
    <t>十二、无线电频率占用费安排的支出</t>
  </si>
  <si>
    <t>十三、彩票发行和销售机构业务费安排的支出</t>
  </si>
  <si>
    <t>注：望城区辖域内各乡镇（街道）未建立金库，对各乡镇（街道）视同部门安排预算，所以2024年度望城区对下级无政府性基金转移支付。</t>
  </si>
  <si>
    <t>2024年度望城区地方政府专项债务限额和余额情况表</t>
  </si>
  <si>
    <t>决算公开13表</t>
  </si>
  <si>
    <t xml:space="preserve">  专项债务</t>
  </si>
  <si>
    <t>2024年度望城区国有资本经营预算收入决算明细表</t>
  </si>
  <si>
    <t>决算公开14表</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</si>
  <si>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</si>
  <si>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</si>
  <si>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</si>
  <si>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</si>
  <si>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</si>
  <si>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</si>
  <si>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</si>
  <si>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</si>
  <si>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</si>
  <si>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</si>
  <si>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</si>
  <si>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</si>
  <si>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</si>
  <si>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</si>
  <si>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</si>
  <si>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</si>
  <si>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</si>
  <si>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</si>
  <si>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</si>
  <si>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</si>
  <si>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</si>
  <si>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</si>
  <si>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</si>
  <si>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</si>
  <si>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</si>
  <si>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</si>
  <si>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</si>
  <si>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</si>
  <si>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</si>
  <si>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</si>
  <si>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</si>
  <si>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</si>
  <si>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</si>
  <si>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</si>
  <si>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</si>
  <si>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</si>
  <si>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</si>
  <si>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</si>
  <si>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</si>
  <si>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</si>
  <si>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</si>
  <si>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</si>
  <si>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</si>
  <si>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2024年度望城区国有资本经营预算支出决算明细表</t>
  </si>
  <si>
    <t>决算公开15表</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</si>
  <si>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</si>
  <si>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</si>
  <si>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</si>
  <si>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</si>
  <si>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</si>
  <si>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</si>
  <si>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</si>
  <si>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</si>
  <si>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</si>
  <si>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</si>
  <si>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</si>
  <si>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</si>
  <si>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</si>
  <si>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</si>
  <si>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</si>
  <si>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</si>
  <si>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</si>
  <si>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</si>
  <si>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</si>
  <si>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</si>
  <si>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</si>
  <si>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</si>
  <si>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</si>
  <si>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</si>
  <si>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2024年度望城区本级国有资本经营预算支出决算明细表</t>
  </si>
  <si>
    <t>决算公开16表</t>
  </si>
  <si>
    <t>2024年度望城区国有资本经营预算对下安排转移支付表</t>
  </si>
  <si>
    <t>决算公开17表</t>
  </si>
  <si>
    <t>一、转移支付</t>
  </si>
  <si>
    <t>（一）一般性转移支付</t>
  </si>
  <si>
    <t>均衡性转移支付</t>
  </si>
  <si>
    <t>其中：重点生态功能区转移支付</t>
  </si>
  <si>
    <t>产粮大县奖励资金</t>
  </si>
  <si>
    <t>县级基本财力保障机制奖补资金</t>
  </si>
  <si>
    <t>资源枯竭城市转移支付</t>
  </si>
  <si>
    <t>城乡义务教育补助经费</t>
  </si>
  <si>
    <t>农村综合改革转移支付</t>
  </si>
  <si>
    <t>老少边穷地区转移支付</t>
  </si>
  <si>
    <t>成品油税费改革转移支付</t>
  </si>
  <si>
    <t>体制结算补助</t>
  </si>
  <si>
    <t>基层公检法司转移支付</t>
  </si>
  <si>
    <t>基本养老金转移支付</t>
  </si>
  <si>
    <t>城乡居民医疗保险转移支付</t>
  </si>
  <si>
    <t>（二）专项转移支付</t>
  </si>
  <si>
    <t>1．一般公共服务支出</t>
  </si>
  <si>
    <t>2．国防支出</t>
  </si>
  <si>
    <t>3．公共安全支出</t>
  </si>
  <si>
    <t>4．教育支出</t>
  </si>
  <si>
    <t>5．科学技术支出</t>
  </si>
  <si>
    <t>6．文化体育与传媒支出</t>
  </si>
  <si>
    <t>7．社会保障和就业支出</t>
  </si>
  <si>
    <t>8．医疗卫生与计划生育支出</t>
  </si>
  <si>
    <t>9．节能环保支出</t>
  </si>
  <si>
    <t>10．城乡社区支出</t>
  </si>
  <si>
    <t>11．农林水支出</t>
  </si>
  <si>
    <t>12．交通运输支出</t>
  </si>
  <si>
    <t>13．资源勘探信息等支出</t>
  </si>
  <si>
    <t>14．商业服务业等支出</t>
  </si>
  <si>
    <t>15．金融支出</t>
  </si>
  <si>
    <t>16．国土海洋气象等支出</t>
  </si>
  <si>
    <t>17．住房保障支出</t>
  </si>
  <si>
    <t>18．粮油物资储备支出</t>
  </si>
  <si>
    <t>19．其他支出</t>
  </si>
  <si>
    <t>二、税收返还</t>
  </si>
  <si>
    <t>增值税返还</t>
  </si>
  <si>
    <t>消费税返还</t>
  </si>
  <si>
    <t>所得税基数返还</t>
  </si>
  <si>
    <t>成品油税费改革税收返还</t>
  </si>
  <si>
    <t>其他税收返还</t>
  </si>
  <si>
    <t>注：望城区辖域内各乡镇（街道）未建立金库，对各乡镇（街道）视同部门安排预算，所以2024年度望城区对下级无转移支付。</t>
  </si>
  <si>
    <t>2024年度望城区社会保险基金预算收入情况表</t>
  </si>
  <si>
    <t>决算公开18表</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</si>
  <si>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</si>
  <si>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</si>
  <si>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</si>
  <si>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</si>
  <si>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</si>
  <si>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</si>
  <si>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</si>
  <si>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本年收入合计</t>
  </si>
  <si>
    <t>上年结转</t>
  </si>
  <si>
    <t>收入总计</t>
  </si>
  <si>
    <t>2024年度望城区社会保险基金预算支出情况表</t>
  </si>
  <si>
    <t>决算公开19表</t>
  </si>
  <si>
    <t>职工基本医疗保险基金</t>
  </si>
  <si>
    <t>本年支出合计</t>
  </si>
  <si>
    <t>结转下年</t>
  </si>
  <si>
    <t>支出总计</t>
  </si>
  <si>
    <t>2024年度望城区本级一般公共预算财政拨款“三公”经费支出决算表</t>
  </si>
  <si>
    <t>决算公开20表</t>
  </si>
  <si>
    <t>公务接待费</t>
  </si>
  <si>
    <t>因公出国（境）费</t>
  </si>
  <si>
    <t>公务用车购置及运行费</t>
  </si>
  <si>
    <t>小计</t>
  </si>
  <si>
    <t>公务用车运行维护费</t>
  </si>
  <si>
    <t>公务用车购置</t>
  </si>
  <si>
    <t>年初预算数</t>
  </si>
  <si>
    <t>执行率</t>
  </si>
  <si>
    <t>注：本表根据部门经济分类科目统计区本级2024年度“三公”经费支出情况。</t>
  </si>
  <si>
    <t>2024年度望城区地方一般政府债券使用情况表</t>
  </si>
  <si>
    <t>决算公开21表</t>
  </si>
  <si>
    <t>区划</t>
  </si>
  <si>
    <t>项目名称</t>
  </si>
  <si>
    <t>项目领域</t>
  </si>
  <si>
    <t>项目主管部门</t>
  </si>
  <si>
    <t>项目实施单位</t>
  </si>
  <si>
    <t>债券性质</t>
  </si>
  <si>
    <t>债券规模</t>
  </si>
  <si>
    <t>望城区</t>
  </si>
  <si>
    <t>大方沟内涝整治应急抢险工程</t>
  </si>
  <si>
    <t>城镇基础设施建设</t>
  </si>
  <si>
    <t>区住建局</t>
  </si>
  <si>
    <t>一般债券</t>
  </si>
  <si>
    <t>茶亭镇道路水利基础设施建设</t>
  </si>
  <si>
    <t>茶亭镇</t>
  </si>
  <si>
    <t>枫林路一期（枫树路-园区大道）道路工程</t>
  </si>
  <si>
    <t>其他政府性重点工程</t>
  </si>
  <si>
    <t>区城发集团</t>
  </si>
  <si>
    <t>茶亭镇郭亮集镇月塘坳片区</t>
  </si>
  <si>
    <t>丁字湾翻身污水管网工程</t>
  </si>
  <si>
    <t>丁字湾街道</t>
  </si>
  <si>
    <t>李家湖环境综合治理项目</t>
  </si>
  <si>
    <t>重建中心</t>
  </si>
  <si>
    <t>铁路安全及环境综合整治</t>
  </si>
  <si>
    <t>区交通局</t>
  </si>
  <si>
    <t>乔口雷锋大道片区截污治污工程</t>
  </si>
  <si>
    <t>乔口镇</t>
  </si>
  <si>
    <t>郭亮集镇月塘坳片区污水治理项目</t>
  </si>
  <si>
    <t>城市地下市政基础设施普查项目</t>
  </si>
  <si>
    <t>雷锋大道（工农路-望城污水厂）污水管道项目</t>
  </si>
  <si>
    <t>望城区湘江干流入河排污口整治工程</t>
  </si>
  <si>
    <t>潇湘北大道（望城段）纳污干管污水提升泵站项目</t>
  </si>
  <si>
    <t>莲湖路与旺旺路交叉口东北地块雨污分流工程-排水设施改造项目</t>
  </si>
  <si>
    <t>2024年铁路安全及环境综合整治</t>
  </si>
  <si>
    <t>新瑞路（普瑞大道-新巷路）10KV电力迁改工程</t>
  </si>
  <si>
    <t>万兴路北段</t>
  </si>
  <si>
    <t>X183提质改造工程</t>
  </si>
  <si>
    <t>2024年水毁公路修复项目</t>
  </si>
  <si>
    <t>2024年水毁项目</t>
  </si>
  <si>
    <t>望城区祥云山环线提质改造工程</t>
  </si>
  <si>
    <t>S101线（K32+500-K38+000）路面中修工程</t>
  </si>
  <si>
    <t>区公路养护中心</t>
  </si>
  <si>
    <t>高裕学校信息化（第二期）</t>
  </si>
  <si>
    <t>房地产配套学校建设专项</t>
  </si>
  <si>
    <t>教保中心</t>
  </si>
  <si>
    <t>长郡双语白石湖中学扩建教研综合楼项目</t>
  </si>
  <si>
    <t>星城实验小学改建项目</t>
  </si>
  <si>
    <t>青石学校项目</t>
  </si>
  <si>
    <t>美琪中学（新建）资金</t>
  </si>
  <si>
    <t>2023年普特融合学校建设项目</t>
  </si>
  <si>
    <t>区教育局</t>
  </si>
  <si>
    <t>2024年高裕学校环境文化设施建设</t>
  </si>
  <si>
    <t>区教保中心</t>
  </si>
  <si>
    <t>2024年望一外国语学校（宝粮校区）信息化（第二期）</t>
  </si>
  <si>
    <t>长郡月亮岛第二小学东校区信息化（第二期）</t>
  </si>
  <si>
    <t>望城区宝粮小学项目</t>
  </si>
  <si>
    <t>湖南师大附中星城实验学校扩建教研综合楼项目</t>
  </si>
  <si>
    <t>长郡月亮岛二小、三小扩建综合楼项目</t>
  </si>
  <si>
    <t>白石湖中学项目</t>
  </si>
  <si>
    <t>望城区滨水新城发展中心</t>
  </si>
  <si>
    <t>白石湖中学扩建教研综合楼项目</t>
  </si>
  <si>
    <t>谷山中学项目</t>
  </si>
  <si>
    <t>城发集团</t>
  </si>
  <si>
    <t>银杉九年一贯制学校项目</t>
  </si>
  <si>
    <t>湖南师大附中星城实验学校改扩建教研综合楼</t>
  </si>
  <si>
    <t>美琪学校项目</t>
  </si>
  <si>
    <t>思源九年一贯制学校</t>
  </si>
  <si>
    <t>长郡月亮岛二小扩建二期工程项目</t>
  </si>
  <si>
    <t>靖港中学农村标准化寄宿制学校项目</t>
  </si>
  <si>
    <t>莲湖九年一贯制学校项目</t>
  </si>
  <si>
    <t>望城一中科技馆物理、化学、生物实验室升级改造项目款</t>
  </si>
  <si>
    <t>区属高中学校建设</t>
  </si>
  <si>
    <t>区一中</t>
  </si>
  <si>
    <t>望城区第一中学改扩建项目</t>
  </si>
  <si>
    <t>区第二中学食堂拆除重建项目</t>
  </si>
  <si>
    <t>望城区第六中学改扩建项目</t>
  </si>
  <si>
    <t>望城区一中提质改造项目既有建筑提质改造项</t>
  </si>
  <si>
    <t>望城一中南侧围墙重建及教师生活区改造工程</t>
  </si>
  <si>
    <t>区一中原校区装饰装修、新建看台及室外附属维修项目</t>
  </si>
  <si>
    <t>望城一中体育馆、科技馆、食堂玻璃幕墙升级工程</t>
  </si>
  <si>
    <t>资源路产业路旅游路项目</t>
  </si>
  <si>
    <t>交通局</t>
  </si>
  <si>
    <t>区水利局建设项目合并</t>
  </si>
  <si>
    <t>水利秋冬修工程建设</t>
  </si>
  <si>
    <t>水利局</t>
  </si>
  <si>
    <t>2024年秋冬修区级第一批水毁修复及排渍抗旱能力提升项目</t>
  </si>
  <si>
    <t>湘江干流大型水闸（沩水水闸）除险加固工程</t>
  </si>
  <si>
    <t>2024年秋冬修水利处险工程</t>
  </si>
  <si>
    <t>2011年大塘冲、明月、暗珠塘、牛角垅4座水库除险加固施工工程</t>
  </si>
  <si>
    <t>洞庭湖区重点区域排涝能力建设项目</t>
  </si>
  <si>
    <t>2024年度二次供水设施户表改造</t>
  </si>
  <si>
    <t>老旧小区和农安小区区级配套</t>
  </si>
  <si>
    <t>住建局</t>
  </si>
  <si>
    <t>2023年长沙市望城区高塘岭示范片区老旧小区及配套基础设施改造</t>
  </si>
  <si>
    <t>住保中心</t>
  </si>
  <si>
    <t>2024年度望城区地方政府专项债券使用情况表</t>
  </si>
  <si>
    <t>决算公开22表</t>
  </si>
  <si>
    <t>项目编号</t>
  </si>
  <si>
    <t>发行时间
（年/月）</t>
  </si>
  <si>
    <t>湖南湘江新区大泽湖海归人才科创园智能制造研发中心配套项目</t>
  </si>
  <si>
    <t>P23430112-0014</t>
  </si>
  <si>
    <t>产业园区基础设施（主要支持国家级、省级产业园区基础设施）</t>
  </si>
  <si>
    <t>长沙市望城区国资中心</t>
  </si>
  <si>
    <t>长沙市望城区城市建设投资集团有限公司</t>
  </si>
  <si>
    <t>其他收益自求平衡专项债</t>
  </si>
  <si>
    <t xml:space="preserve"> 望城区</t>
  </si>
  <si>
    <t>望城区农贸市场标准化建设项目</t>
  </si>
  <si>
    <t>P23430112-0017</t>
  </si>
  <si>
    <t>城乡冷链物流设施</t>
  </si>
  <si>
    <t>望城区高标准农田建设项目</t>
  </si>
  <si>
    <t>P24430112-0009</t>
  </si>
  <si>
    <t>农业</t>
  </si>
  <si>
    <t>长沙市现代农业发展集团有限公司</t>
  </si>
  <si>
    <t>长沙市望城区丁字铜官片区冷链仓储物流基础设施建设项目</t>
  </si>
  <si>
    <t>P24430112-0005</t>
  </si>
  <si>
    <t>长沙市望城区水利建设投资管理有限公司</t>
  </si>
  <si>
    <t>长沙市望城区集中供水设施建设项目</t>
  </si>
  <si>
    <t>P23430112-0019</t>
  </si>
  <si>
    <t>望城县水利局</t>
  </si>
  <si>
    <t>湖南湘江新区大泽湖海归人才科创园大数据中心配套基础设施建设项目</t>
  </si>
  <si>
    <t>P23430112-0021</t>
  </si>
  <si>
    <t>湖南湘江新区大泽湖海归人才科创园绿色低碳科技孵化基地及配套设施建设项目</t>
  </si>
  <si>
    <t>P23430112-0022</t>
  </si>
  <si>
    <t>望城区中型灌区配套与现代化改造工程项目</t>
  </si>
  <si>
    <t>P23430112-0018</t>
  </si>
  <si>
    <t>长沙市国家级望城经济技术开发区智慧厂房建设及基础配套提升工程</t>
  </si>
  <si>
    <t>P23430112-0002</t>
  </si>
  <si>
    <t>望城经开区管委会</t>
  </si>
  <si>
    <t>长沙市国家级望城经济技术开发区智能终端工业园（西拓片区）及周边配套设施建设项目</t>
  </si>
  <si>
    <t>P23430112-0003</t>
  </si>
  <si>
    <t>国家级望城经开区科创园基础设施建设项目</t>
  </si>
  <si>
    <t>P23430112-0026</t>
  </si>
  <si>
    <t>望城高新技术产业开发区污水厂二期扩建及配套工程建设项目</t>
  </si>
  <si>
    <t>P23430112-0032</t>
  </si>
  <si>
    <t>城镇污水垃圾收集处理</t>
  </si>
  <si>
    <t>长沙市望铜高新水务有限公司</t>
  </si>
  <si>
    <t>望城经济技术开发区乌山—黄金园片区棚户区改造项目</t>
  </si>
  <si>
    <t>P18430112-1378</t>
  </si>
  <si>
    <t>偿还存量债务</t>
  </si>
  <si>
    <t>望城经开区电子信息化产业园配套基础设施建设项目</t>
  </si>
  <si>
    <t>P17430112-1379</t>
  </si>
  <si>
    <t>望城经开区黄金园-白沙洲片区整体城镇化（一期）建设项目</t>
  </si>
  <si>
    <t>P16430112-1041</t>
  </si>
  <si>
    <t>望城经开区乌山-高塘岭片区整体城镇化（一期）建设项目</t>
  </si>
  <si>
    <t>P16430112-1042</t>
  </si>
  <si>
    <t>长沙市望城区智慧交通一期工程项目</t>
  </si>
  <si>
    <t>P22430112-0036</t>
  </si>
  <si>
    <t>市政、公共服务等民生领域信息化</t>
  </si>
  <si>
    <t>湖南省长沙市望城区铜官历史文化名镇全域旅游目的地配套基础设施项目</t>
  </si>
  <si>
    <t>P20430112-0061</t>
  </si>
  <si>
    <t>文化旅游</t>
  </si>
  <si>
    <t>长沙市望城区养老机构升级改造项目</t>
  </si>
  <si>
    <t>P23430112-0009</t>
  </si>
  <si>
    <t>养老托育</t>
  </si>
  <si>
    <t>长沙市望城区麻潭山全民健身基地建设项目</t>
  </si>
  <si>
    <t>P24430112-0006</t>
  </si>
  <si>
    <t>其他社会事业</t>
  </si>
  <si>
    <t>望城区大泽湖文化艺术中心及配套设施建设项目</t>
  </si>
  <si>
    <t>P23430112-0016</t>
  </si>
  <si>
    <t>望城区全民健身体育设施建设项目</t>
  </si>
  <si>
    <t>P23430112-0012</t>
  </si>
  <si>
    <t>S213望城杨桥-金星（代公桥至铜官段）</t>
  </si>
  <si>
    <t>P13430112-0004</t>
  </si>
  <si>
    <t>S324湘江长沙综合枢纽-铜官项目</t>
  </si>
  <si>
    <t>P16430112-1043</t>
  </si>
  <si>
    <t>长沙市望城区洪家洲棚户区改造项目</t>
  </si>
  <si>
    <t>P17430112-1380</t>
  </si>
  <si>
    <t>长沙市望城区铜官镇棚户区改造项目</t>
  </si>
  <si>
    <t>P15430112-1103</t>
  </si>
  <si>
    <t>长沙市望城区湘江西岸防洪保安工程</t>
  </si>
  <si>
    <t>P15430112-1098</t>
  </si>
  <si>
    <t>长沙市望城区2022年高塘岭街道老旧小区提质改造工程</t>
  </si>
  <si>
    <t>P22430112-0037</t>
  </si>
  <si>
    <t>城镇老旧小区改造</t>
  </si>
  <si>
    <t>望城区住房保障服务中心</t>
  </si>
  <si>
    <t>长沙市望城区滨水新城集中供热及配套管网建设一期项目</t>
  </si>
  <si>
    <t>P22430112-0002</t>
  </si>
  <si>
    <t>望城经开区南片区整体城镇化项目（一期）</t>
  </si>
  <si>
    <t>P17430112-1382</t>
  </si>
  <si>
    <t>望城经开区南片区整体城镇化项目（三期）</t>
  </si>
  <si>
    <t>P17430112-1383</t>
  </si>
  <si>
    <t>长沙市望城经济技术开发区黄金园-白沙洲片区整体城镇化（一期）建设项目</t>
  </si>
  <si>
    <t>430112-91430122MA4L2DJ517-180911001</t>
  </si>
  <si>
    <t>【转】S213望城杨桥-金星（代公桥）</t>
  </si>
  <si>
    <t>/</t>
  </si>
  <si>
    <t>【转】S324湘江长沙综合枢纽-铜官</t>
  </si>
  <si>
    <t>长沙市望城区2017-2019城镇棚户区改造项目</t>
  </si>
  <si>
    <t>430112-91430122595465025L-180912001</t>
  </si>
  <si>
    <t>长沙市望城经济技术开发区乌山-高塘岭片区整体城镇化（一期）建设项目</t>
  </si>
  <si>
    <t>430112-91430122338393825P-180912001</t>
  </si>
  <si>
    <t>望城经济技术开发区黄金园片区棚户区改造项目</t>
  </si>
  <si>
    <t>430112-91430122MA4L2DJ517-180912001</t>
  </si>
  <si>
    <t>高丁公路等项目</t>
  </si>
  <si>
    <t>430112-9143012274315959X0-180915001</t>
  </si>
  <si>
    <t>S108长湘高速乌山互通连接线（普瑞大道西延线）工程等项目</t>
  </si>
  <si>
    <t>430112-9143012274315959X0-180915002</t>
  </si>
  <si>
    <t>望城经开区南片区整体城镇化项目</t>
  </si>
  <si>
    <t>430112-91430122338393825P-201105001</t>
  </si>
  <si>
    <t>2024年度望城区地方政府债券发行及还本付息情况表</t>
  </si>
  <si>
    <t>决算公开23表</t>
  </si>
  <si>
    <t>一、2023年末地方政府债务余额</t>
  </si>
  <si>
    <t xml:space="preserve">  其中：一般债务</t>
  </si>
  <si>
    <t xml:space="preserve">        专项债务</t>
  </si>
  <si>
    <t>二、2023年地方政府债务限额</t>
  </si>
  <si>
    <t>三、2024年地方政府债券发行数</t>
  </si>
  <si>
    <t xml:space="preserve">    新增一般债券发行额</t>
  </si>
  <si>
    <t xml:space="preserve">    再融资一般债券发行额</t>
  </si>
  <si>
    <t xml:space="preserve">    新增专项债券发行额</t>
  </si>
  <si>
    <t xml:space="preserve">    再融资专项债券发行额</t>
  </si>
  <si>
    <t>四、2024年地方政府债务还本支出数</t>
  </si>
  <si>
    <t xml:space="preserve">    一般债务还本支出</t>
  </si>
  <si>
    <t xml:space="preserve">    专项债务还本支出</t>
  </si>
  <si>
    <t>五、2024年地方政府债务付息支出数</t>
  </si>
  <si>
    <t xml:space="preserve">    一般债务付息支出</t>
  </si>
  <si>
    <t xml:space="preserve">    专项债务付息支出</t>
  </si>
  <si>
    <t>六、2024年末地方政府债务余额数</t>
  </si>
  <si>
    <t xml:space="preserve">       专项债务</t>
  </si>
  <si>
    <t>七、2024年地方政府债务限额</t>
  </si>
  <si>
    <t>2024年末望城区政府债务余额及限额情况表</t>
  </si>
  <si>
    <t>决算公开24表</t>
  </si>
  <si>
    <t>一、2024年末地方政府债务余额决算数</t>
  </si>
  <si>
    <t>二、2024年地方政府债务限额</t>
  </si>
  <si>
    <t xml:space="preserve">   2024年度望城区财政安排政府重大投资项目情况表</t>
  </si>
  <si>
    <t>2024年度望城区财政安排政府重大投资项目情况表</t>
  </si>
  <si>
    <t>决算公开25表</t>
  </si>
  <si>
    <t>序号</t>
  </si>
  <si>
    <t>项目单位</t>
  </si>
  <si>
    <t>总计</t>
  </si>
  <si>
    <t>一、城市基础设施项目</t>
  </si>
  <si>
    <t>白沙洲派出所项目</t>
  </si>
  <si>
    <t>长沙市望城区重点建设项目事务中心</t>
  </si>
  <si>
    <t>高教路项目</t>
  </si>
  <si>
    <r>
      <rPr>
        <sz val="11"/>
        <color indexed="8"/>
        <rFont val="宋体"/>
        <charset val="134"/>
      </rPr>
      <t>高塘岭大道（旺旺路</t>
    </r>
    <r>
      <rPr>
        <sz val="11"/>
        <color indexed="8"/>
        <rFont val="Arial"/>
        <charset val="134"/>
      </rPr>
      <t>-</t>
    </r>
    <r>
      <rPr>
        <sz val="11"/>
        <color indexed="8"/>
        <rFont val="宋体"/>
        <charset val="134"/>
      </rPr>
      <t>雷锋东路）污水管道工程</t>
    </r>
  </si>
  <si>
    <r>
      <rPr>
        <sz val="11"/>
        <color indexed="8"/>
        <rFont val="宋体"/>
        <charset val="134"/>
      </rPr>
      <t>高原路（宝粮西路</t>
    </r>
    <r>
      <rPr>
        <sz val="11"/>
        <color indexed="8"/>
        <rFont val="Arial"/>
        <charset val="134"/>
      </rPr>
      <t>-</t>
    </r>
    <r>
      <rPr>
        <sz val="11"/>
        <color indexed="8"/>
        <rFont val="宋体"/>
        <charset val="134"/>
      </rPr>
      <t>体育南路）项目</t>
    </r>
  </si>
  <si>
    <r>
      <rPr>
        <sz val="11"/>
        <color indexed="8"/>
        <rFont val="宋体"/>
        <charset val="134"/>
      </rPr>
      <t>高原路（旺旺西路</t>
    </r>
    <r>
      <rPr>
        <sz val="11"/>
        <color indexed="8"/>
        <rFont val="Arial"/>
        <charset val="134"/>
      </rPr>
      <t>-</t>
    </r>
    <r>
      <rPr>
        <sz val="11"/>
        <color indexed="8"/>
        <rFont val="宋体"/>
        <charset val="134"/>
      </rPr>
      <t>金穗西路）项目</t>
    </r>
  </si>
  <si>
    <t>湖南信息职业学院新校区电力配套工程</t>
  </si>
  <si>
    <t>金穗路项目</t>
  </si>
  <si>
    <t>金星大道（滨水四医院）过街通道</t>
  </si>
  <si>
    <t>聚缘路</t>
  </si>
  <si>
    <r>
      <rPr>
        <sz val="11"/>
        <color indexed="8"/>
        <rFont val="宋体"/>
        <charset val="134"/>
      </rPr>
      <t>雷锋东路（郭亮路</t>
    </r>
    <r>
      <rPr>
        <sz val="11"/>
        <color indexed="8"/>
        <rFont val="Arial"/>
        <charset val="134"/>
      </rPr>
      <t>-</t>
    </r>
    <r>
      <rPr>
        <sz val="11"/>
        <color indexed="8"/>
        <rFont val="宋体"/>
        <charset val="134"/>
      </rPr>
      <t>高塘岭大道）提质改造项目</t>
    </r>
  </si>
  <si>
    <r>
      <rPr>
        <sz val="11"/>
        <color indexed="8"/>
        <rFont val="宋体"/>
        <charset val="134"/>
      </rPr>
      <t>连港路（黄桥大道</t>
    </r>
    <r>
      <rPr>
        <sz val="11"/>
        <color indexed="8"/>
        <rFont val="Arial"/>
        <charset val="134"/>
      </rPr>
      <t>-</t>
    </r>
    <r>
      <rPr>
        <sz val="11"/>
        <color indexed="8"/>
        <rFont val="宋体"/>
        <charset val="134"/>
      </rPr>
      <t>艺术路）道路工程项目</t>
    </r>
  </si>
  <si>
    <t>莲湖路道路工程</t>
  </si>
  <si>
    <r>
      <rPr>
        <sz val="11"/>
        <color indexed="8"/>
        <rFont val="宋体"/>
        <charset val="134"/>
      </rPr>
      <t>普瑞大道（三环线</t>
    </r>
    <r>
      <rPr>
        <sz val="11"/>
        <color indexed="8"/>
        <rFont val="Arial"/>
        <charset val="134"/>
      </rPr>
      <t>-</t>
    </r>
    <r>
      <rPr>
        <sz val="11"/>
        <color indexed="8"/>
        <rFont val="宋体"/>
        <charset val="134"/>
      </rPr>
      <t>金星大道）提质改造项目</t>
    </r>
  </si>
  <si>
    <t>七峰路道路工程</t>
  </si>
  <si>
    <r>
      <rPr>
        <sz val="11"/>
        <color indexed="8"/>
        <rFont val="宋体"/>
        <charset val="134"/>
      </rPr>
      <t>七峰路二期（华灿路</t>
    </r>
    <r>
      <rPr>
        <sz val="11"/>
        <color indexed="8"/>
        <rFont val="Arial"/>
        <charset val="134"/>
      </rPr>
      <t>--</t>
    </r>
    <r>
      <rPr>
        <sz val="11"/>
        <color indexed="8"/>
        <rFont val="宋体"/>
        <charset val="134"/>
      </rPr>
      <t>永通大道）道路工程</t>
    </r>
  </si>
  <si>
    <r>
      <rPr>
        <sz val="11"/>
        <color indexed="8"/>
        <rFont val="宋体"/>
        <charset val="134"/>
      </rPr>
      <t>万顺路（太阳山路</t>
    </r>
    <r>
      <rPr>
        <sz val="11"/>
        <color indexed="8"/>
        <rFont val="Arial"/>
        <charset val="134"/>
      </rPr>
      <t>-</t>
    </r>
    <r>
      <rPr>
        <sz val="11"/>
        <color indexed="8"/>
        <rFont val="宋体"/>
        <charset val="134"/>
      </rPr>
      <t>龙垸路）监管项目</t>
    </r>
  </si>
  <si>
    <r>
      <rPr>
        <sz val="11"/>
        <color indexed="8"/>
        <rFont val="宋体"/>
        <charset val="134"/>
      </rPr>
      <t>望城区</t>
    </r>
    <r>
      <rPr>
        <sz val="11"/>
        <color indexed="8"/>
        <rFont val="Arial"/>
        <charset val="134"/>
      </rPr>
      <t>2022</t>
    </r>
    <r>
      <rPr>
        <sz val="11"/>
        <color indexed="8"/>
        <rFont val="宋体"/>
        <charset val="134"/>
      </rPr>
      <t>年智慧电网</t>
    </r>
    <r>
      <rPr>
        <sz val="11"/>
        <color indexed="8"/>
        <rFont val="Arial"/>
        <charset val="134"/>
      </rPr>
      <t>10KV</t>
    </r>
    <r>
      <rPr>
        <sz val="11"/>
        <color indexed="8"/>
        <rFont val="宋体"/>
        <charset val="134"/>
      </rPr>
      <t>配套路由项目</t>
    </r>
  </si>
  <si>
    <r>
      <rPr>
        <sz val="11"/>
        <color indexed="8"/>
        <rFont val="宋体"/>
        <charset val="134"/>
      </rPr>
      <t>杨江街（金星大道</t>
    </r>
    <r>
      <rPr>
        <sz val="11"/>
        <color indexed="8"/>
        <rFont val="Arial"/>
        <charset val="134"/>
      </rPr>
      <t>-</t>
    </r>
    <r>
      <rPr>
        <sz val="11"/>
        <color indexed="8"/>
        <rFont val="宋体"/>
        <charset val="134"/>
      </rPr>
      <t>雅湖路）</t>
    </r>
  </si>
  <si>
    <r>
      <rPr>
        <sz val="11"/>
        <color indexed="8"/>
        <rFont val="宋体"/>
        <charset val="134"/>
      </rPr>
      <t>中南路（旺旺西路</t>
    </r>
    <r>
      <rPr>
        <sz val="11"/>
        <color indexed="8"/>
        <rFont val="Arial"/>
        <charset val="134"/>
      </rPr>
      <t>-</t>
    </r>
    <r>
      <rPr>
        <sz val="11"/>
        <color indexed="8"/>
        <rFont val="宋体"/>
        <charset val="134"/>
      </rPr>
      <t>聚缘路）道路工程项目</t>
    </r>
  </si>
  <si>
    <t>润城生鲜商业广场项目配套电力工程</t>
  </si>
  <si>
    <t>高速出口提质改造</t>
  </si>
  <si>
    <t>长沙市望城区城市发展集团有限公司</t>
  </si>
  <si>
    <t>黄桥大道与雷锋大道交叉口节点品质提质改造工程</t>
  </si>
  <si>
    <t>金甲冲路南延线</t>
  </si>
  <si>
    <t>金思路</t>
  </si>
  <si>
    <t>郡良路</t>
  </si>
  <si>
    <t>康寿路</t>
  </si>
  <si>
    <t>腊树塘路市政管网修复工程</t>
  </si>
  <si>
    <r>
      <rPr>
        <sz val="11"/>
        <color indexed="8"/>
        <rFont val="宋体"/>
        <charset val="134"/>
      </rPr>
      <t>莲湖路（望府路</t>
    </r>
    <r>
      <rPr>
        <sz val="11"/>
        <color indexed="8"/>
        <rFont val="Arial"/>
        <charset val="134"/>
      </rPr>
      <t>-</t>
    </r>
    <r>
      <rPr>
        <sz val="11"/>
        <color indexed="8"/>
        <rFont val="宋体"/>
        <charset val="134"/>
      </rPr>
      <t>文源路）</t>
    </r>
  </si>
  <si>
    <t>马桥路</t>
  </si>
  <si>
    <t>桑梓农贸市场公厕、湘江农贸市场公厕、中华岭农贸市场公厕改造工程</t>
  </si>
  <si>
    <t>胜利西路</t>
  </si>
  <si>
    <t>银杉路（郡智路至三环线段）</t>
  </si>
  <si>
    <t>银杉路综合提质改造工程</t>
  </si>
  <si>
    <t>站前路（站前一路）西段</t>
  </si>
  <si>
    <t>中线纳污干管</t>
  </si>
  <si>
    <t>知贤东路</t>
  </si>
  <si>
    <t>内涝整治项目</t>
  </si>
  <si>
    <t>银星路临时公交站</t>
  </si>
  <si>
    <t>望城区三湘中药公司跨马桥河桥拆除工程</t>
  </si>
  <si>
    <t>管网修复（荷塘撇洪渠流域）</t>
  </si>
  <si>
    <t>金甲小学东侧规划道路</t>
  </si>
  <si>
    <t>南塘路</t>
  </si>
  <si>
    <t>市政混节点改造</t>
  </si>
  <si>
    <t>桥梁养护工程</t>
  </si>
  <si>
    <t>金甲冲南延线</t>
  </si>
  <si>
    <r>
      <rPr>
        <sz val="11"/>
        <color indexed="8"/>
        <rFont val="Arial"/>
        <charset val="134"/>
      </rPr>
      <t>2018</t>
    </r>
    <r>
      <rPr>
        <sz val="11"/>
        <color indexed="8"/>
        <rFont val="宋体"/>
        <charset val="134"/>
      </rPr>
      <t>园区路（湘江大道</t>
    </r>
    <r>
      <rPr>
        <sz val="11"/>
        <color indexed="8"/>
        <rFont val="Arial"/>
        <charset val="134"/>
      </rPr>
      <t>-</t>
    </r>
    <r>
      <rPr>
        <sz val="11"/>
        <color indexed="8"/>
        <rFont val="宋体"/>
        <charset val="134"/>
      </rPr>
      <t>丁字联络线）路面大修工程</t>
    </r>
  </si>
  <si>
    <t>长沙市望城区交通建设投资有限公司</t>
  </si>
  <si>
    <r>
      <rPr>
        <sz val="11"/>
        <color indexed="8"/>
        <rFont val="Arial"/>
        <charset val="134"/>
      </rPr>
      <t>2018</t>
    </r>
    <r>
      <rPr>
        <sz val="11"/>
        <color indexed="8"/>
        <rFont val="宋体"/>
        <charset val="134"/>
      </rPr>
      <t>年老旧社区油烟专项治理</t>
    </r>
  </si>
  <si>
    <t>长沙市望城区棚户区改造投资有限公司</t>
  </si>
  <si>
    <t>白石湖泵站</t>
  </si>
  <si>
    <t>地铁站附近港湾式即停即走停靠点设置及无障碍设施改造提升工程立项的批复</t>
  </si>
  <si>
    <t>雷锋大道绕城高速出口提质改造工程项目</t>
  </si>
  <si>
    <t>知贤路</t>
  </si>
  <si>
    <t>中心城区桥隧维修养护（望城区三湘中药公司跨马桥河桥拆除）工程</t>
  </si>
  <si>
    <t>旺旺西路公共停车场</t>
  </si>
  <si>
    <r>
      <rPr>
        <sz val="11"/>
        <color indexed="8"/>
        <rFont val="Arial"/>
        <charset val="134"/>
      </rPr>
      <t>2013</t>
    </r>
    <r>
      <rPr>
        <sz val="11"/>
        <color indexed="8"/>
        <rFont val="宋体"/>
        <charset val="134"/>
      </rPr>
      <t>年电厂大道拓改工程</t>
    </r>
  </si>
  <si>
    <r>
      <rPr>
        <sz val="11"/>
        <color indexed="8"/>
        <rFont val="Arial"/>
        <charset val="134"/>
      </rPr>
      <t>2015</t>
    </r>
    <r>
      <rPr>
        <sz val="11"/>
        <color indexed="8"/>
        <rFont val="宋体"/>
        <charset val="134"/>
      </rPr>
      <t>岳望高速长沙北连接线</t>
    </r>
  </si>
  <si>
    <r>
      <rPr>
        <sz val="11"/>
        <color indexed="8"/>
        <rFont val="Arial"/>
        <charset val="134"/>
      </rPr>
      <t>2016</t>
    </r>
    <r>
      <rPr>
        <sz val="11"/>
        <color indexed="8"/>
        <rFont val="宋体"/>
        <charset val="134"/>
      </rPr>
      <t>年何桥公路建设工程</t>
    </r>
  </si>
  <si>
    <r>
      <rPr>
        <sz val="11"/>
        <color indexed="8"/>
        <rFont val="Arial"/>
        <charset val="134"/>
      </rPr>
      <t>2018</t>
    </r>
    <r>
      <rPr>
        <sz val="11"/>
        <color indexed="8"/>
        <rFont val="宋体"/>
        <charset val="134"/>
      </rPr>
      <t>枫林路一期（枫树路</t>
    </r>
    <r>
      <rPr>
        <sz val="11"/>
        <color indexed="8"/>
        <rFont val="Arial"/>
        <charset val="134"/>
      </rPr>
      <t>-</t>
    </r>
    <r>
      <rPr>
        <sz val="11"/>
        <color indexed="8"/>
        <rFont val="宋体"/>
        <charset val="134"/>
      </rPr>
      <t>园区大道）道路工程</t>
    </r>
  </si>
  <si>
    <r>
      <rPr>
        <sz val="11"/>
        <color indexed="8"/>
        <rFont val="Arial"/>
        <charset val="134"/>
      </rPr>
      <t>2018</t>
    </r>
    <r>
      <rPr>
        <sz val="11"/>
        <color indexed="8"/>
        <rFont val="宋体"/>
        <charset val="134"/>
      </rPr>
      <t>枫树路一期（游园南路</t>
    </r>
    <r>
      <rPr>
        <sz val="11"/>
        <color indexed="8"/>
        <rFont val="Arial"/>
        <charset val="134"/>
      </rPr>
      <t>-</t>
    </r>
    <r>
      <rPr>
        <sz val="11"/>
        <color indexed="8"/>
        <rFont val="宋体"/>
        <charset val="134"/>
      </rPr>
      <t>向东路）道路工程</t>
    </r>
  </si>
  <si>
    <r>
      <rPr>
        <sz val="11"/>
        <color indexed="8"/>
        <rFont val="Arial"/>
        <charset val="134"/>
      </rPr>
      <t>2018</t>
    </r>
    <r>
      <rPr>
        <sz val="11"/>
        <color indexed="8"/>
        <rFont val="宋体"/>
        <charset val="134"/>
      </rPr>
      <t>桃花路道路工程</t>
    </r>
  </si>
  <si>
    <r>
      <rPr>
        <sz val="11"/>
        <color indexed="8"/>
        <rFont val="Arial"/>
        <charset val="134"/>
      </rPr>
      <t>2018</t>
    </r>
    <r>
      <rPr>
        <sz val="11"/>
        <color indexed="8"/>
        <rFont val="宋体"/>
        <charset val="134"/>
      </rPr>
      <t>望城区燕坡汽车站公交枢纽改造项目</t>
    </r>
  </si>
  <si>
    <r>
      <rPr>
        <sz val="11"/>
        <color indexed="8"/>
        <rFont val="Arial"/>
        <charset val="134"/>
      </rPr>
      <t>PPP</t>
    </r>
    <r>
      <rPr>
        <sz val="11"/>
        <color indexed="8"/>
        <rFont val="宋体"/>
        <charset val="134"/>
      </rPr>
      <t>湘江大道北延线二期</t>
    </r>
  </si>
  <si>
    <r>
      <rPr>
        <sz val="11"/>
        <color indexed="8"/>
        <rFont val="宋体"/>
        <charset val="134"/>
      </rPr>
      <t>桃园路西接线（丁源路</t>
    </r>
    <r>
      <rPr>
        <sz val="11"/>
        <color indexed="8"/>
        <rFont val="Arial"/>
        <charset val="134"/>
      </rPr>
      <t>-</t>
    </r>
    <r>
      <rPr>
        <sz val="11"/>
        <color indexed="8"/>
        <rFont val="宋体"/>
        <charset val="134"/>
      </rPr>
      <t>双湖路）</t>
    </r>
  </si>
  <si>
    <r>
      <rPr>
        <sz val="11"/>
        <color indexed="8"/>
        <rFont val="Arial"/>
        <charset val="134"/>
      </rPr>
      <t>2017</t>
    </r>
    <r>
      <rPr>
        <sz val="11"/>
        <color indexed="8"/>
        <rFont val="宋体"/>
        <charset val="134"/>
      </rPr>
      <t>年公交首末站</t>
    </r>
  </si>
  <si>
    <r>
      <rPr>
        <sz val="11"/>
        <color indexed="8"/>
        <rFont val="Arial"/>
        <charset val="134"/>
      </rPr>
      <t>2022</t>
    </r>
    <r>
      <rPr>
        <sz val="11"/>
        <color indexed="8"/>
        <rFont val="宋体"/>
        <charset val="134"/>
      </rPr>
      <t>年四好农村公路</t>
    </r>
  </si>
  <si>
    <t>长沙市望城区交通运输局</t>
  </si>
  <si>
    <r>
      <rPr>
        <sz val="11"/>
        <color indexed="8"/>
        <rFont val="Arial"/>
        <charset val="134"/>
      </rPr>
      <t>2022</t>
    </r>
    <r>
      <rPr>
        <sz val="11"/>
        <color indexed="8"/>
        <rFont val="宋体"/>
        <charset val="134"/>
      </rPr>
      <t>年铁路安全整治项目</t>
    </r>
  </si>
  <si>
    <t>望城区四好农村路</t>
  </si>
  <si>
    <r>
      <rPr>
        <sz val="11"/>
        <color indexed="8"/>
        <rFont val="Arial"/>
        <charset val="134"/>
      </rPr>
      <t>S324(K197.8-198.75)</t>
    </r>
    <r>
      <rPr>
        <sz val="11"/>
        <color indexed="8"/>
        <rFont val="宋体"/>
        <charset val="134"/>
      </rPr>
      <t>段</t>
    </r>
    <r>
      <rPr>
        <sz val="11"/>
        <color indexed="8"/>
        <rFont val="Arial"/>
        <charset val="134"/>
      </rPr>
      <t>“</t>
    </r>
    <r>
      <rPr>
        <sz val="11"/>
        <color indexed="8"/>
        <rFont val="宋体"/>
        <charset val="134"/>
      </rPr>
      <t>白改黑</t>
    </r>
    <r>
      <rPr>
        <sz val="11"/>
        <color indexed="8"/>
        <rFont val="Arial"/>
        <charset val="134"/>
      </rPr>
      <t>”</t>
    </r>
    <r>
      <rPr>
        <sz val="11"/>
        <color indexed="8"/>
        <rFont val="宋体"/>
        <charset val="134"/>
      </rPr>
      <t>提质改造项目</t>
    </r>
  </si>
  <si>
    <r>
      <rPr>
        <sz val="11"/>
        <color indexed="8"/>
        <rFont val="Arial"/>
        <charset val="134"/>
      </rPr>
      <t>X196</t>
    </r>
    <r>
      <rPr>
        <sz val="11"/>
        <color indexed="8"/>
        <rFont val="宋体"/>
        <charset val="134"/>
      </rPr>
      <t>及槐树脚连接线项目</t>
    </r>
  </si>
  <si>
    <t>彩陶路提质改造工程</t>
  </si>
  <si>
    <t>行政村通公交片区公路改造工程</t>
  </si>
  <si>
    <r>
      <rPr>
        <sz val="11"/>
        <color indexed="8"/>
        <rFont val="宋体"/>
        <charset val="134"/>
      </rPr>
      <t>回龙山至团山湖大堤公路（</t>
    </r>
    <r>
      <rPr>
        <sz val="11"/>
        <color indexed="8"/>
        <rFont val="Arial"/>
        <charset val="134"/>
      </rPr>
      <t>X190</t>
    </r>
    <r>
      <rPr>
        <sz val="11"/>
        <color indexed="8"/>
        <rFont val="宋体"/>
        <charset val="134"/>
      </rPr>
      <t>）项目（一标段）</t>
    </r>
  </si>
  <si>
    <r>
      <rPr>
        <sz val="11"/>
        <color indexed="8"/>
        <rFont val="宋体"/>
        <charset val="134"/>
      </rPr>
      <t>交建中心</t>
    </r>
    <r>
      <rPr>
        <sz val="11"/>
        <color indexed="8"/>
        <rFont val="Arial"/>
        <charset val="134"/>
      </rPr>
      <t xml:space="preserve"> </t>
    </r>
    <r>
      <rPr>
        <sz val="11"/>
        <color indexed="8"/>
        <rFont val="宋体"/>
        <charset val="134"/>
      </rPr>
      <t>长沙市自然村通水泥（沥青）路望城区建设工程项目</t>
    </r>
  </si>
  <si>
    <t>交通顽瘴痼疾整治工程及农村公路安保工程</t>
  </si>
  <si>
    <r>
      <rPr>
        <sz val="11"/>
        <color indexed="8"/>
        <rFont val="宋体"/>
        <charset val="134"/>
      </rPr>
      <t>靖格线（靖港古镇</t>
    </r>
    <r>
      <rPr>
        <sz val="11"/>
        <color indexed="8"/>
        <rFont val="Arial"/>
        <charset val="134"/>
      </rPr>
      <t>-</t>
    </r>
    <r>
      <rPr>
        <sz val="11"/>
        <color indexed="8"/>
        <rFont val="宋体"/>
        <charset val="134"/>
      </rPr>
      <t>千龙湖段）提质改造</t>
    </r>
  </si>
  <si>
    <r>
      <rPr>
        <sz val="11"/>
        <color indexed="8"/>
        <rFont val="宋体"/>
        <charset val="134"/>
      </rPr>
      <t>彭谭公路（丁字大道</t>
    </r>
    <r>
      <rPr>
        <sz val="11"/>
        <color indexed="8"/>
        <rFont val="Arial"/>
        <charset val="134"/>
      </rPr>
      <t>-</t>
    </r>
    <r>
      <rPr>
        <sz val="11"/>
        <color indexed="8"/>
        <rFont val="宋体"/>
        <charset val="134"/>
      </rPr>
      <t>芙蓉北大道瞎）提质改造工程</t>
    </r>
  </si>
  <si>
    <t>其它项目</t>
  </si>
  <si>
    <t>千龙湖大道提质改造工程</t>
  </si>
  <si>
    <r>
      <rPr>
        <sz val="11"/>
        <color indexed="8"/>
        <rFont val="宋体"/>
        <charset val="134"/>
      </rPr>
      <t>顽瘴痼疾整治及农村公路安保</t>
    </r>
    <r>
      <rPr>
        <sz val="11"/>
        <color indexed="8"/>
        <rFont val="Arial"/>
        <charset val="134"/>
      </rPr>
      <t>(</t>
    </r>
    <r>
      <rPr>
        <sz val="11"/>
        <color indexed="8"/>
        <rFont val="宋体"/>
        <charset val="134"/>
      </rPr>
      <t>二期</t>
    </r>
    <r>
      <rPr>
        <sz val="11"/>
        <color indexed="8"/>
        <rFont val="Arial"/>
        <charset val="134"/>
      </rPr>
      <t>)</t>
    </r>
  </si>
  <si>
    <r>
      <rPr>
        <sz val="11"/>
        <color indexed="8"/>
        <rFont val="宋体"/>
        <charset val="134"/>
      </rPr>
      <t>望城区</t>
    </r>
    <r>
      <rPr>
        <sz val="11"/>
        <color indexed="8"/>
        <rFont val="Arial"/>
        <charset val="134"/>
      </rPr>
      <t>X011</t>
    </r>
    <r>
      <rPr>
        <sz val="11"/>
        <color indexed="8"/>
        <rFont val="宋体"/>
        <charset val="134"/>
      </rPr>
      <t>改扩建工程</t>
    </r>
  </si>
  <si>
    <t>望城区梅铜公路提质改造工程</t>
  </si>
  <si>
    <r>
      <rPr>
        <sz val="11"/>
        <color indexed="8"/>
        <rFont val="宋体"/>
        <charset val="134"/>
      </rPr>
      <t>望城区南新线（省道</t>
    </r>
    <r>
      <rPr>
        <sz val="11"/>
        <color indexed="8"/>
        <rFont val="Arial"/>
        <charset val="134"/>
      </rPr>
      <t>S324</t>
    </r>
    <r>
      <rPr>
        <sz val="11"/>
        <color indexed="8"/>
        <rFont val="宋体"/>
        <charset val="134"/>
      </rPr>
      <t>）提质改造工程</t>
    </r>
  </si>
  <si>
    <t>望城区乔口镇顺风渠道路提质改造工程</t>
  </si>
  <si>
    <t>望城区团头湖南路雷锋大道至樟木桥闸公路工程</t>
  </si>
  <si>
    <r>
      <rPr>
        <sz val="11"/>
        <color indexed="8"/>
        <rFont val="宋体"/>
        <charset val="134"/>
      </rPr>
      <t>湘团公路（雷锋北大道</t>
    </r>
    <r>
      <rPr>
        <sz val="11"/>
        <color indexed="8"/>
        <rFont val="Arial"/>
        <charset val="134"/>
      </rPr>
      <t>-</t>
    </r>
    <r>
      <rPr>
        <sz val="11"/>
        <color indexed="8"/>
        <rFont val="宋体"/>
        <charset val="134"/>
      </rPr>
      <t>潇湘北延线）提质改造工程</t>
    </r>
  </si>
  <si>
    <t>祥云山水库群区域公路改造工程</t>
  </si>
  <si>
    <t>杨西线提质改造工程</t>
  </si>
  <si>
    <r>
      <rPr>
        <sz val="11"/>
        <color indexed="8"/>
        <rFont val="宋体"/>
        <charset val="134"/>
      </rPr>
      <t>玉泉山</t>
    </r>
    <r>
      <rPr>
        <sz val="11"/>
        <color indexed="8"/>
        <rFont val="Arial"/>
        <charset val="134"/>
      </rPr>
      <t>-</t>
    </r>
    <r>
      <rPr>
        <sz val="11"/>
        <color indexed="8"/>
        <rFont val="宋体"/>
        <charset val="134"/>
      </rPr>
      <t>都遨农庄连接线改造工程</t>
    </r>
  </si>
  <si>
    <t>长沙市望城区花果路跨黄龙河桥梁工程</t>
  </si>
  <si>
    <t>治超站改造工程</t>
  </si>
  <si>
    <t>智慧交通项目</t>
  </si>
  <si>
    <r>
      <rPr>
        <sz val="11"/>
        <color indexed="8"/>
        <rFont val="Arial"/>
        <charset val="134"/>
      </rPr>
      <t>X072</t>
    </r>
    <r>
      <rPr>
        <sz val="11"/>
        <color indexed="8"/>
        <rFont val="宋体"/>
        <charset val="134"/>
      </rPr>
      <t>安防工程</t>
    </r>
  </si>
  <si>
    <r>
      <rPr>
        <sz val="11"/>
        <color indexed="8"/>
        <rFont val="Arial"/>
        <charset val="134"/>
      </rPr>
      <t>x183</t>
    </r>
    <r>
      <rPr>
        <sz val="11"/>
        <color indexed="8"/>
        <rFont val="宋体"/>
        <charset val="134"/>
      </rPr>
      <t>提质改造工程</t>
    </r>
  </si>
  <si>
    <t>茶亭镇电厂路接复兴大道公路提质改造工程</t>
  </si>
  <si>
    <r>
      <rPr>
        <sz val="11"/>
        <color indexed="8"/>
        <rFont val="宋体"/>
        <charset val="134"/>
      </rPr>
      <t>茶亭镇雷山</t>
    </r>
    <r>
      <rPr>
        <sz val="11"/>
        <color indexed="8"/>
        <rFont val="Arial"/>
        <charset val="134"/>
      </rPr>
      <t>-</t>
    </r>
    <r>
      <rPr>
        <sz val="11"/>
        <color indexed="8"/>
        <rFont val="宋体"/>
        <charset val="134"/>
      </rPr>
      <t>巷子口公路提质改造工程</t>
    </r>
  </si>
  <si>
    <t>茶亭镇梅花岭社区焦家至余庆公路提质改造工程</t>
  </si>
  <si>
    <t>九峰村花海片区道路工程</t>
  </si>
  <si>
    <t>老沩水北岸提质改造工程</t>
  </si>
  <si>
    <t>南冲水库公路提质改造工程</t>
  </si>
  <si>
    <t>其他项目</t>
  </si>
  <si>
    <t>省规农村公路生命安全防护工程</t>
  </si>
  <si>
    <t>团头湖北线提质改造</t>
  </si>
  <si>
    <t>团头湖南线提质改造</t>
  </si>
  <si>
    <t>望城区丁字湾街道村级公路（芙蓉北大道至书堂大道连接线）提质改造工程</t>
  </si>
  <si>
    <t>望城区南冲水库公路提质改造工程</t>
  </si>
  <si>
    <r>
      <rPr>
        <sz val="11"/>
        <color indexed="8"/>
        <rFont val="宋体"/>
        <charset val="134"/>
      </rPr>
      <t>望城区南新线（省道</t>
    </r>
    <r>
      <rPr>
        <sz val="11"/>
        <color indexed="8"/>
        <rFont val="Arial"/>
        <charset val="134"/>
      </rPr>
      <t>S325</t>
    </r>
    <r>
      <rPr>
        <sz val="11"/>
        <color indexed="8"/>
        <rFont val="宋体"/>
        <charset val="134"/>
      </rPr>
      <t>）提质改造工程</t>
    </r>
  </si>
  <si>
    <t>望城区农村公路交安工程</t>
  </si>
  <si>
    <t>智慧交运二期（团头湖公路）</t>
  </si>
  <si>
    <r>
      <rPr>
        <sz val="11"/>
        <color indexed="8"/>
        <rFont val="宋体"/>
        <charset val="134"/>
      </rPr>
      <t>石长铁路乌山段（</t>
    </r>
    <r>
      <rPr>
        <sz val="11"/>
        <color indexed="8"/>
        <rFont val="Arial"/>
        <charset val="134"/>
      </rPr>
      <t>K236+900-K237+830</t>
    </r>
    <r>
      <rPr>
        <sz val="11"/>
        <color indexed="8"/>
        <rFont val="宋体"/>
        <charset val="134"/>
      </rPr>
      <t>）安全隐患及路域环境提升整治工程</t>
    </r>
  </si>
  <si>
    <r>
      <rPr>
        <sz val="11"/>
        <color indexed="8"/>
        <rFont val="宋体"/>
        <charset val="134"/>
      </rPr>
      <t>石长铁路乌山段（</t>
    </r>
    <r>
      <rPr>
        <sz val="11"/>
        <color indexed="8"/>
        <rFont val="Arial"/>
        <charset val="134"/>
      </rPr>
      <t>K236+900-K237+831</t>
    </r>
    <r>
      <rPr>
        <sz val="11"/>
        <color indexed="8"/>
        <rFont val="宋体"/>
        <charset val="134"/>
      </rPr>
      <t>）安全隐患及路域环境提升整治工程</t>
    </r>
  </si>
  <si>
    <r>
      <rPr>
        <sz val="11"/>
        <color indexed="8"/>
        <rFont val="宋体"/>
        <charset val="134"/>
      </rPr>
      <t>石长铁路乌山段（</t>
    </r>
    <r>
      <rPr>
        <sz val="11"/>
        <color indexed="8"/>
        <rFont val="Arial"/>
        <charset val="134"/>
      </rPr>
      <t>K236+900-K237+832</t>
    </r>
    <r>
      <rPr>
        <sz val="11"/>
        <color indexed="8"/>
        <rFont val="宋体"/>
        <charset val="134"/>
      </rPr>
      <t>）安全隐患及路域环境提升整治工程</t>
    </r>
  </si>
  <si>
    <r>
      <rPr>
        <sz val="11"/>
        <color indexed="8"/>
        <rFont val="宋体"/>
        <charset val="134"/>
      </rPr>
      <t>石长铁路乌山段（</t>
    </r>
    <r>
      <rPr>
        <sz val="11"/>
        <color indexed="8"/>
        <rFont val="Arial"/>
        <charset val="134"/>
      </rPr>
      <t>K236+900-K237+833</t>
    </r>
    <r>
      <rPr>
        <sz val="11"/>
        <color indexed="8"/>
        <rFont val="宋体"/>
        <charset val="134"/>
      </rPr>
      <t>）安全隐患及路域环境提升整治工程</t>
    </r>
  </si>
  <si>
    <r>
      <rPr>
        <sz val="11"/>
        <color indexed="8"/>
        <rFont val="Arial"/>
        <charset val="134"/>
      </rPr>
      <t>X072</t>
    </r>
    <r>
      <rPr>
        <sz val="11"/>
        <color indexed="8"/>
        <rFont val="宋体"/>
        <charset val="134"/>
      </rPr>
      <t>提质改造工程</t>
    </r>
  </si>
  <si>
    <r>
      <rPr>
        <sz val="11"/>
        <color indexed="8"/>
        <rFont val="宋体"/>
        <charset val="134"/>
      </rPr>
      <t>望城区</t>
    </r>
    <r>
      <rPr>
        <sz val="11"/>
        <color indexed="8"/>
        <rFont val="Arial"/>
        <charset val="134"/>
      </rPr>
      <t>“</t>
    </r>
    <r>
      <rPr>
        <sz val="11"/>
        <color indexed="8"/>
        <rFont val="宋体"/>
        <charset val="134"/>
      </rPr>
      <t>四好农村路</t>
    </r>
    <r>
      <rPr>
        <sz val="11"/>
        <color indexed="8"/>
        <rFont val="Arial"/>
        <charset val="134"/>
      </rPr>
      <t>”</t>
    </r>
    <r>
      <rPr>
        <sz val="11"/>
        <color indexed="8"/>
        <rFont val="宋体"/>
        <charset val="134"/>
      </rPr>
      <t>全国示范修建河东片区迎检线路整治工程</t>
    </r>
  </si>
  <si>
    <t>老沩水北提质改造工程</t>
  </si>
  <si>
    <r>
      <rPr>
        <sz val="11"/>
        <color indexed="8"/>
        <rFont val="宋体"/>
        <charset val="134"/>
      </rPr>
      <t>望城区</t>
    </r>
    <r>
      <rPr>
        <sz val="11"/>
        <color indexed="8"/>
        <rFont val="Arial"/>
        <charset val="134"/>
      </rPr>
      <t>2024</t>
    </r>
    <r>
      <rPr>
        <sz val="11"/>
        <color indexed="8"/>
        <rFont val="宋体"/>
        <charset val="134"/>
      </rPr>
      <t>年省规农村公路生命安全防护工程</t>
    </r>
  </si>
  <si>
    <r>
      <rPr>
        <sz val="11"/>
        <color indexed="8"/>
        <rFont val="Arial"/>
        <charset val="134"/>
      </rPr>
      <t>X190</t>
    </r>
    <r>
      <rPr>
        <sz val="11"/>
        <color indexed="8"/>
        <rFont val="宋体"/>
        <charset val="134"/>
      </rPr>
      <t>隐患整治项目</t>
    </r>
  </si>
  <si>
    <r>
      <rPr>
        <sz val="11"/>
        <color indexed="8"/>
        <rFont val="Arial"/>
        <charset val="134"/>
      </rPr>
      <t>X264</t>
    </r>
    <r>
      <rPr>
        <sz val="11"/>
        <color indexed="8"/>
        <rFont val="宋体"/>
        <charset val="134"/>
      </rPr>
      <t>隐患整治项目</t>
    </r>
  </si>
  <si>
    <r>
      <rPr>
        <sz val="11"/>
        <color indexed="8"/>
        <rFont val="宋体"/>
        <charset val="134"/>
      </rPr>
      <t>回龙山至团山湖大堤公路（</t>
    </r>
    <r>
      <rPr>
        <sz val="11"/>
        <color indexed="8"/>
        <rFont val="Arial"/>
        <charset val="134"/>
      </rPr>
      <t>X190</t>
    </r>
    <r>
      <rPr>
        <sz val="11"/>
        <color indexed="8"/>
        <rFont val="宋体"/>
        <charset val="134"/>
      </rPr>
      <t>）支线工程</t>
    </r>
  </si>
  <si>
    <r>
      <rPr>
        <sz val="11"/>
        <color indexed="8"/>
        <rFont val="宋体"/>
        <charset val="134"/>
      </rPr>
      <t>回龙山至团山湖大堤公路（</t>
    </r>
    <r>
      <rPr>
        <sz val="11"/>
        <color indexed="8"/>
        <rFont val="Arial"/>
        <charset val="134"/>
      </rPr>
      <t>X190</t>
    </r>
    <r>
      <rPr>
        <sz val="11"/>
        <color indexed="8"/>
        <rFont val="宋体"/>
        <charset val="134"/>
      </rPr>
      <t>）项目</t>
    </r>
  </si>
  <si>
    <t>雷锋大道至团头湖公路提质改造</t>
  </si>
  <si>
    <t>农村公路交安工程</t>
  </si>
  <si>
    <t>雷锋北大道至团头湖公路提质改造工程</t>
  </si>
  <si>
    <t>望城区铜官街道书堂山村三角塘至书堂环线公路</t>
  </si>
  <si>
    <t>长沙市望城区农村公路交安工程</t>
  </si>
  <si>
    <r>
      <rPr>
        <sz val="11"/>
        <color indexed="8"/>
        <rFont val="Arial"/>
        <charset val="134"/>
      </rPr>
      <t>2022</t>
    </r>
    <r>
      <rPr>
        <sz val="11"/>
        <color indexed="8"/>
        <rFont val="宋体"/>
        <charset val="134"/>
      </rPr>
      <t>年莲湖路（望府路至旺旺路）</t>
    </r>
    <r>
      <rPr>
        <sz val="11"/>
        <color indexed="8"/>
        <rFont val="Arial"/>
        <charset val="134"/>
      </rPr>
      <t>U</t>
    </r>
    <r>
      <rPr>
        <sz val="11"/>
        <color indexed="8"/>
        <rFont val="宋体"/>
        <charset val="134"/>
      </rPr>
      <t>空间提质改造工程</t>
    </r>
  </si>
  <si>
    <t>长沙市望城区城管执法局</t>
  </si>
  <si>
    <r>
      <rPr>
        <sz val="11"/>
        <color indexed="8"/>
        <rFont val="Arial"/>
        <charset val="134"/>
      </rPr>
      <t>2022</t>
    </r>
    <r>
      <rPr>
        <sz val="11"/>
        <color indexed="8"/>
        <rFont val="宋体"/>
        <charset val="134"/>
      </rPr>
      <t>年望城区行政中心前坪节点优化提质项目</t>
    </r>
  </si>
  <si>
    <r>
      <rPr>
        <sz val="11"/>
        <color indexed="8"/>
        <rFont val="Arial"/>
        <charset val="134"/>
      </rPr>
      <t>2022</t>
    </r>
    <r>
      <rPr>
        <sz val="11"/>
        <color indexed="8"/>
        <rFont val="宋体"/>
        <charset val="134"/>
      </rPr>
      <t>年望城区老旧市政道路路灯功能性修复工程（二期）</t>
    </r>
  </si>
  <si>
    <r>
      <rPr>
        <sz val="11"/>
        <color indexed="8"/>
        <rFont val="Arial"/>
        <charset val="134"/>
      </rPr>
      <t>2022</t>
    </r>
    <r>
      <rPr>
        <sz val="11"/>
        <color indexed="8"/>
        <rFont val="宋体"/>
        <charset val="134"/>
      </rPr>
      <t>年望城区智慧路灯控制管理系统项目</t>
    </r>
  </si>
  <si>
    <t>非机动车停车位划线、标识标牌工程施工项目</t>
  </si>
  <si>
    <t>黄桥大道（坝顶公路）路灯、护栏油漆工程</t>
  </si>
  <si>
    <t>金星北路两厢景观照明提质一期项目</t>
  </si>
  <si>
    <t>望城区城市公共自行车服务系统建设承包及运营管理项目</t>
  </si>
  <si>
    <t>望城区道路标识标牌标线提质改造工程</t>
  </si>
  <si>
    <r>
      <rPr>
        <sz val="11"/>
        <color indexed="8"/>
        <rFont val="宋体"/>
        <charset val="134"/>
      </rPr>
      <t>望城区电厂大道茶亭段路灯建设</t>
    </r>
    <r>
      <rPr>
        <sz val="11"/>
        <color indexed="8"/>
        <rFont val="Arial"/>
        <charset val="134"/>
      </rPr>
      <t>(</t>
    </r>
    <r>
      <rPr>
        <sz val="11"/>
        <color indexed="8"/>
        <rFont val="宋体"/>
        <charset val="134"/>
      </rPr>
      <t>应急实施）工程</t>
    </r>
  </si>
  <si>
    <t>望城区潇湘北路门户节点亮化优化提升工程</t>
  </si>
  <si>
    <t>望城区主次干道交叉口缺失中高杆路灯增补工程</t>
  </si>
  <si>
    <t>银杉路（银月路口）新建人行天桥工程</t>
  </si>
  <si>
    <r>
      <rPr>
        <sz val="11"/>
        <color indexed="8"/>
        <rFont val="宋体"/>
        <charset val="134"/>
      </rPr>
      <t>望城区</t>
    </r>
    <r>
      <rPr>
        <sz val="11"/>
        <color indexed="8"/>
        <rFont val="Arial"/>
        <charset val="134"/>
      </rPr>
      <t>“</t>
    </r>
    <r>
      <rPr>
        <sz val="11"/>
        <color indexed="8"/>
        <rFont val="宋体"/>
        <charset val="134"/>
      </rPr>
      <t>百街千巷</t>
    </r>
    <r>
      <rPr>
        <sz val="11"/>
        <color indexed="8"/>
        <rFont val="Arial"/>
        <charset val="134"/>
      </rPr>
      <t>”</t>
    </r>
    <r>
      <rPr>
        <sz val="11"/>
        <color indexed="8"/>
        <rFont val="宋体"/>
        <charset val="134"/>
      </rPr>
      <t>环境综合整治巩固提升工程</t>
    </r>
    <r>
      <rPr>
        <sz val="11"/>
        <color indexed="8"/>
        <rFont val="Arial"/>
        <charset val="134"/>
      </rPr>
      <t>--</t>
    </r>
    <r>
      <rPr>
        <sz val="11"/>
        <color indexed="8"/>
        <rFont val="宋体"/>
        <charset val="134"/>
      </rPr>
      <t>高塘岭街道南片区</t>
    </r>
  </si>
  <si>
    <t>望城区月亮岛街道城市管理典范街区创建工程</t>
  </si>
  <si>
    <r>
      <rPr>
        <sz val="11"/>
        <color indexed="8"/>
        <rFont val="Arial"/>
        <charset val="134"/>
      </rPr>
      <t>2023</t>
    </r>
    <r>
      <rPr>
        <sz val="11"/>
        <color indexed="8"/>
        <rFont val="宋体"/>
        <charset val="134"/>
      </rPr>
      <t>年望城区</t>
    </r>
    <r>
      <rPr>
        <sz val="11"/>
        <color indexed="8"/>
        <rFont val="Arial"/>
        <charset val="134"/>
      </rPr>
      <t>“</t>
    </r>
    <r>
      <rPr>
        <sz val="11"/>
        <color indexed="8"/>
        <rFont val="宋体"/>
        <charset val="134"/>
      </rPr>
      <t>百街千巷</t>
    </r>
    <r>
      <rPr>
        <sz val="11"/>
        <color indexed="8"/>
        <rFont val="Arial"/>
        <charset val="134"/>
      </rPr>
      <t>”</t>
    </r>
    <r>
      <rPr>
        <sz val="11"/>
        <color indexed="8"/>
        <rFont val="宋体"/>
        <charset val="134"/>
      </rPr>
      <t>环境综合整治巩固提升工程</t>
    </r>
    <r>
      <rPr>
        <sz val="11"/>
        <color indexed="8"/>
        <rFont val="Arial"/>
        <charset val="134"/>
      </rPr>
      <t>--</t>
    </r>
    <r>
      <rPr>
        <sz val="11"/>
        <color indexed="8"/>
        <rFont val="宋体"/>
        <charset val="134"/>
      </rPr>
      <t>高塘岭街道南片区</t>
    </r>
  </si>
  <si>
    <t>湘江大道景观道（航电枢纽至新华联铜官窑）新增路灯工程项目</t>
  </si>
  <si>
    <r>
      <rPr>
        <sz val="11"/>
        <color indexed="8"/>
        <rFont val="宋体"/>
        <charset val="134"/>
      </rPr>
      <t>长沙市望城区</t>
    </r>
    <r>
      <rPr>
        <sz val="11"/>
        <color indexed="8"/>
        <rFont val="Arial"/>
        <charset val="134"/>
      </rPr>
      <t>2018</t>
    </r>
    <r>
      <rPr>
        <sz val="11"/>
        <color indexed="8"/>
        <rFont val="宋体"/>
        <charset val="134"/>
      </rPr>
      <t>年</t>
    </r>
    <r>
      <rPr>
        <sz val="11"/>
        <color indexed="8"/>
        <rFont val="Arial"/>
        <charset val="134"/>
      </rPr>
      <t>41</t>
    </r>
    <r>
      <rPr>
        <sz val="11"/>
        <color indexed="8"/>
        <rFont val="宋体"/>
        <charset val="134"/>
      </rPr>
      <t>个社会路口硬化项目</t>
    </r>
  </si>
  <si>
    <r>
      <rPr>
        <sz val="11"/>
        <color indexed="8"/>
        <rFont val="Arial"/>
        <charset val="134"/>
      </rPr>
      <t>2020</t>
    </r>
    <r>
      <rPr>
        <sz val="11"/>
        <color indexed="8"/>
        <rFont val="宋体"/>
        <charset val="134"/>
      </rPr>
      <t>年社会路口硬化工程</t>
    </r>
  </si>
  <si>
    <r>
      <rPr>
        <sz val="11"/>
        <color indexed="8"/>
        <rFont val="Arial"/>
        <charset val="134"/>
      </rPr>
      <t>2022</t>
    </r>
    <r>
      <rPr>
        <sz val="11"/>
        <color indexed="8"/>
        <rFont val="宋体"/>
        <charset val="134"/>
      </rPr>
      <t>年信息化项目智慧城管（一期）</t>
    </r>
  </si>
  <si>
    <r>
      <rPr>
        <sz val="11"/>
        <color indexed="8"/>
        <rFont val="Arial"/>
        <charset val="134"/>
      </rPr>
      <t>2024</t>
    </r>
    <r>
      <rPr>
        <sz val="11"/>
        <color indexed="8"/>
        <rFont val="宋体"/>
        <charset val="134"/>
      </rPr>
      <t>年社会路口硬化工程</t>
    </r>
  </si>
  <si>
    <r>
      <rPr>
        <sz val="11"/>
        <color indexed="8"/>
        <rFont val="宋体"/>
        <charset val="134"/>
      </rPr>
      <t>望城区普瑞大道（三环线</t>
    </r>
    <r>
      <rPr>
        <sz val="11"/>
        <color indexed="8"/>
        <rFont val="Arial"/>
        <charset val="134"/>
      </rPr>
      <t>—</t>
    </r>
    <r>
      <rPr>
        <sz val="11"/>
        <color indexed="8"/>
        <rFont val="宋体"/>
        <charset val="134"/>
      </rPr>
      <t>潇湘北路）道路两厢广告牌提质改造项目</t>
    </r>
  </si>
  <si>
    <r>
      <rPr>
        <sz val="11"/>
        <color indexed="8"/>
        <rFont val="宋体"/>
        <charset val="134"/>
      </rPr>
      <t>长沙市望城区城管执法局集中办公场所</t>
    </r>
    <r>
      <rPr>
        <sz val="11"/>
        <color indexed="8"/>
        <rFont val="Arial"/>
        <charset val="134"/>
      </rPr>
      <t>(</t>
    </r>
    <r>
      <rPr>
        <sz val="11"/>
        <color indexed="8"/>
        <rFont val="宋体"/>
        <charset val="134"/>
      </rPr>
      <t>老区政府办公楼</t>
    </r>
    <r>
      <rPr>
        <sz val="11"/>
        <color indexed="8"/>
        <rFont val="Arial"/>
        <charset val="134"/>
      </rPr>
      <t>)</t>
    </r>
    <r>
      <rPr>
        <sz val="11"/>
        <color indexed="8"/>
        <rFont val="宋体"/>
        <charset val="134"/>
      </rPr>
      <t>修缮项目</t>
    </r>
  </si>
  <si>
    <r>
      <rPr>
        <sz val="11"/>
        <color indexed="8"/>
        <rFont val="宋体"/>
        <charset val="134"/>
      </rPr>
      <t>长沙市望城区新型智慧城市建设（</t>
    </r>
    <r>
      <rPr>
        <sz val="11"/>
        <color indexed="8"/>
        <rFont val="Arial"/>
        <charset val="134"/>
      </rPr>
      <t>2019</t>
    </r>
    <r>
      <rPr>
        <sz val="11"/>
        <color indexed="8"/>
        <rFont val="宋体"/>
        <charset val="134"/>
      </rPr>
      <t>至</t>
    </r>
    <r>
      <rPr>
        <sz val="11"/>
        <color indexed="8"/>
        <rFont val="Arial"/>
        <charset val="134"/>
      </rPr>
      <t>2022</t>
    </r>
    <r>
      <rPr>
        <sz val="11"/>
        <color indexed="8"/>
        <rFont val="宋体"/>
        <charset val="134"/>
      </rPr>
      <t>年）项目鲲鹏云时空信息平台升级子项目</t>
    </r>
  </si>
  <si>
    <t>长沙市自然资源和规划局望城分局</t>
  </si>
  <si>
    <t>湖南营养港房地产开发有限公司（太阳城优普商务广场）配电外线项目</t>
  </si>
  <si>
    <t>长沙市望城区滨水新城发展中心</t>
  </si>
  <si>
    <t>旺旺西路排水管网应急抢险工程</t>
  </si>
  <si>
    <t>长沙市望城区住房和城乡建设局</t>
  </si>
  <si>
    <t>旺旺西路排水管网应急抢险项目</t>
  </si>
  <si>
    <r>
      <rPr>
        <sz val="11"/>
        <color indexed="8"/>
        <rFont val="宋体"/>
        <charset val="134"/>
      </rPr>
      <t>月亮岛地铁口（盛腾路</t>
    </r>
    <r>
      <rPr>
        <sz val="11"/>
        <color indexed="8"/>
        <rFont val="Arial"/>
        <charset val="134"/>
      </rPr>
      <t>-</t>
    </r>
    <r>
      <rPr>
        <sz val="11"/>
        <color indexed="8"/>
        <rFont val="宋体"/>
        <charset val="134"/>
      </rPr>
      <t>银杉路）易涝点整治工程</t>
    </r>
  </si>
  <si>
    <t>月亮岛街道新奥佳园南门出口（普瑞大道）易涝点改造工程</t>
  </si>
  <si>
    <t>废旧大市场排水问题二期整改应急工程</t>
  </si>
  <si>
    <t>望城污水处理厂清水溯源测绘工程</t>
  </si>
  <si>
    <t>银杉路与杨峰路管道接驳修复工程</t>
  </si>
  <si>
    <t>澳海路、金甲冲路管网修复工程</t>
  </si>
  <si>
    <t>长沙市望城区市政设施维护中心</t>
  </si>
  <si>
    <r>
      <rPr>
        <sz val="11"/>
        <color indexed="8"/>
        <rFont val="宋体"/>
        <charset val="134"/>
      </rPr>
      <t>八曲河路（滨河路</t>
    </r>
    <r>
      <rPr>
        <sz val="11"/>
        <color indexed="8"/>
        <rFont val="Arial"/>
        <charset val="134"/>
      </rPr>
      <t>-</t>
    </r>
    <r>
      <rPr>
        <sz val="11"/>
        <color indexed="8"/>
        <rFont val="宋体"/>
        <charset val="134"/>
      </rPr>
      <t>高裕北路）路面改造工程</t>
    </r>
  </si>
  <si>
    <r>
      <rPr>
        <sz val="11"/>
        <color indexed="8"/>
        <rFont val="宋体"/>
        <charset val="134"/>
      </rPr>
      <t>高裕路（宝粮路</t>
    </r>
    <r>
      <rPr>
        <sz val="11"/>
        <color indexed="8"/>
        <rFont val="Arial"/>
        <charset val="134"/>
      </rPr>
      <t>-</t>
    </r>
    <r>
      <rPr>
        <sz val="11"/>
        <color indexed="8"/>
        <rFont val="宋体"/>
        <charset val="134"/>
      </rPr>
      <t>黄桥大道）雨污分流改造工程</t>
    </r>
  </si>
  <si>
    <t>郭亮北路提质改造工程</t>
  </si>
  <si>
    <t>郭亮路雨污分流改造工程</t>
  </si>
  <si>
    <t>航电枢纽大桥改造工程</t>
  </si>
  <si>
    <t>黄桥大道八曲河交汇处交通事故隐患治理工程</t>
  </si>
  <si>
    <t>梅园路污水管道应急抢险工程施工</t>
  </si>
  <si>
    <t>梅园路污水管道应急抢险工程</t>
  </si>
  <si>
    <t>旺旺中路片区新增排水管道工程</t>
  </si>
  <si>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t>
    </r>
    <r>
      <rPr>
        <sz val="11"/>
        <color indexed="8"/>
        <rFont val="Arial"/>
        <charset val="134"/>
      </rPr>
      <t>-</t>
    </r>
    <r>
      <rPr>
        <sz val="11"/>
        <color indexed="8"/>
        <rFont val="宋体"/>
        <charset val="134"/>
      </rPr>
      <t>星月路（永通大道至金星大道）中心护栏项目</t>
    </r>
  </si>
  <si>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t>
    </r>
    <r>
      <rPr>
        <sz val="11"/>
        <color indexed="8"/>
        <rFont val="Arial"/>
        <charset val="134"/>
      </rPr>
      <t>-</t>
    </r>
    <r>
      <rPr>
        <sz val="11"/>
        <color indexed="8"/>
        <rFont val="宋体"/>
        <charset val="134"/>
      </rPr>
      <t>银杉路（银星路至普瑞路）中心护栏项目</t>
    </r>
  </si>
  <si>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工程永通路（黄金大道至金星大道）中心护栏项目</t>
    </r>
  </si>
  <si>
    <r>
      <rPr>
        <sz val="11"/>
        <color indexed="8"/>
        <rFont val="宋体"/>
        <charset val="134"/>
      </rPr>
      <t>潇湘大道纳污干管（星月路</t>
    </r>
    <r>
      <rPr>
        <sz val="11"/>
        <color indexed="8"/>
        <rFont val="Arial"/>
        <charset val="134"/>
      </rPr>
      <t>-</t>
    </r>
    <r>
      <rPr>
        <sz val="11"/>
        <color indexed="8"/>
        <rFont val="宋体"/>
        <charset val="134"/>
      </rPr>
      <t>岳麓污水处理厂）清淤修复应急抢险工程</t>
    </r>
  </si>
  <si>
    <t>中南路改造工程</t>
  </si>
  <si>
    <t>雷锋大道与取忠路交叉口节点改造工程</t>
  </si>
  <si>
    <t>航电枢纽大桥交通隐患治理项目</t>
  </si>
  <si>
    <t>望城区普瑞路、金甲冲路、月亮岛路高压喷淋设施安装项目</t>
  </si>
  <si>
    <t>高裕路与黄桥大道交叉口溢流口截污及初期雨水控制工程</t>
  </si>
  <si>
    <t>大泽湖排口截污治理工程</t>
  </si>
  <si>
    <r>
      <rPr>
        <sz val="11"/>
        <color indexed="8"/>
        <rFont val="Arial"/>
        <charset val="134"/>
      </rPr>
      <t>2023</t>
    </r>
    <r>
      <rPr>
        <sz val="11"/>
        <color indexed="8"/>
        <rFont val="宋体"/>
        <charset val="134"/>
      </rPr>
      <t>年望城区</t>
    </r>
    <r>
      <rPr>
        <sz val="11"/>
        <color indexed="8"/>
        <rFont val="Arial"/>
        <charset val="134"/>
      </rPr>
      <t>“</t>
    </r>
    <r>
      <rPr>
        <sz val="11"/>
        <color indexed="8"/>
        <rFont val="宋体"/>
        <charset val="134"/>
      </rPr>
      <t>百街千巷</t>
    </r>
    <r>
      <rPr>
        <sz val="11"/>
        <color indexed="8"/>
        <rFont val="Arial"/>
        <charset val="134"/>
      </rPr>
      <t>”</t>
    </r>
    <r>
      <rPr>
        <sz val="11"/>
        <color indexed="8"/>
        <rFont val="宋体"/>
        <charset val="134"/>
      </rPr>
      <t>环境综合整治巩固提升工程</t>
    </r>
    <r>
      <rPr>
        <sz val="11"/>
        <color indexed="8"/>
        <rFont val="Arial"/>
        <charset val="134"/>
      </rPr>
      <t>-</t>
    </r>
    <r>
      <rPr>
        <sz val="11"/>
        <color indexed="8"/>
        <rFont val="宋体"/>
        <charset val="134"/>
      </rPr>
      <t>高塘岭街道北片区项目</t>
    </r>
  </si>
  <si>
    <t>老仓街道路改造工程</t>
  </si>
  <si>
    <r>
      <rPr>
        <sz val="11"/>
        <color indexed="8"/>
        <rFont val="Arial"/>
        <charset val="134"/>
      </rPr>
      <t>2023</t>
    </r>
    <r>
      <rPr>
        <sz val="11"/>
        <color indexed="8"/>
        <rFont val="宋体"/>
        <charset val="134"/>
      </rPr>
      <t>年望城区百街千巷环境综合整治巩固提升工程高塘岭街道北片区项目</t>
    </r>
  </si>
  <si>
    <t>市政排水窨井盖整治工程</t>
  </si>
  <si>
    <r>
      <rPr>
        <sz val="11"/>
        <color indexed="8"/>
        <rFont val="宋体"/>
        <charset val="134"/>
      </rPr>
      <t>大方沟（高塘岭大道</t>
    </r>
    <r>
      <rPr>
        <sz val="11"/>
        <color indexed="8"/>
        <rFont val="Arial"/>
        <charset val="134"/>
      </rPr>
      <t>-</t>
    </r>
    <r>
      <rPr>
        <sz val="11"/>
        <color indexed="8"/>
        <rFont val="宋体"/>
        <charset val="134"/>
      </rPr>
      <t>东湖入口处）清淤修复项目</t>
    </r>
  </si>
  <si>
    <t>雷锋哨企业服务平台</t>
  </si>
  <si>
    <t>长沙市望城区社会治理服务中心</t>
  </si>
  <si>
    <t>望城区智慧社区（一期）项目</t>
  </si>
  <si>
    <t>润和又一城智慧社区项目</t>
  </si>
  <si>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工程雷锋北大道（沩水桥至柳林江大桥）沿线工程</t>
    </r>
  </si>
  <si>
    <t>长沙市望城区公路养护中心</t>
  </si>
  <si>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t>
    </r>
    <r>
      <rPr>
        <sz val="11"/>
        <color indexed="8"/>
        <rFont val="Arial"/>
        <charset val="134"/>
      </rPr>
      <t>241</t>
    </r>
    <r>
      <rPr>
        <sz val="11"/>
        <color indexed="8"/>
        <rFont val="宋体"/>
        <charset val="134"/>
      </rPr>
      <t>国道（黄桥大道路口至湘阴界）工程</t>
    </r>
  </si>
  <si>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t>
    </r>
    <r>
      <rPr>
        <sz val="11"/>
        <color indexed="8"/>
        <rFont val="Arial"/>
        <charset val="134"/>
      </rPr>
      <t>240</t>
    </r>
    <r>
      <rPr>
        <sz val="11"/>
        <color indexed="8"/>
        <rFont val="宋体"/>
        <charset val="134"/>
      </rPr>
      <t>国道（黄桥大道路口至湘阴界）工程</t>
    </r>
  </si>
  <si>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工程雷锋北大道金盘路口</t>
    </r>
  </si>
  <si>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工程普瑞路白乌线路口</t>
    </r>
  </si>
  <si>
    <r>
      <rPr>
        <sz val="11"/>
        <color indexed="8"/>
        <rFont val="宋体"/>
        <charset val="134"/>
      </rPr>
      <t>千龙湖环湖公路西线（</t>
    </r>
    <r>
      <rPr>
        <sz val="11"/>
        <color indexed="8"/>
        <rFont val="Arial"/>
        <charset val="134"/>
      </rPr>
      <t>S321</t>
    </r>
    <r>
      <rPr>
        <sz val="11"/>
        <color indexed="8"/>
        <rFont val="宋体"/>
        <charset val="134"/>
      </rPr>
      <t>、</t>
    </r>
    <r>
      <rPr>
        <sz val="11"/>
        <color indexed="8"/>
        <rFont val="Arial"/>
        <charset val="134"/>
      </rPr>
      <t>X193</t>
    </r>
    <r>
      <rPr>
        <sz val="11"/>
        <color indexed="8"/>
        <rFont val="宋体"/>
        <charset val="134"/>
      </rPr>
      <t>）路面大修工程</t>
    </r>
  </si>
  <si>
    <r>
      <rPr>
        <sz val="11"/>
        <color indexed="8"/>
        <rFont val="Arial"/>
        <charset val="134"/>
      </rPr>
      <t>G240</t>
    </r>
    <r>
      <rPr>
        <sz val="11"/>
        <color indexed="8"/>
        <rFont val="宋体"/>
        <charset val="134"/>
      </rPr>
      <t>线</t>
    </r>
    <r>
      <rPr>
        <sz val="11"/>
        <color indexed="8"/>
        <rFont val="Arial"/>
        <charset val="134"/>
      </rPr>
      <t>1KM</t>
    </r>
    <r>
      <rPr>
        <sz val="11"/>
        <color indexed="8"/>
        <rFont val="宋体"/>
        <charset val="134"/>
      </rPr>
      <t>大修项目</t>
    </r>
  </si>
  <si>
    <t>排字岭桥拆除重建工程</t>
  </si>
  <si>
    <t>千龙湖环湖公路西线路面大修工程</t>
  </si>
  <si>
    <t>望城区存量公路功能性完善工程</t>
  </si>
  <si>
    <r>
      <rPr>
        <sz val="11"/>
        <color indexed="8"/>
        <rFont val="宋体"/>
        <charset val="134"/>
      </rPr>
      <t>望城区交通安全隐患排查</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t>
    </r>
    <r>
      <rPr>
        <sz val="11"/>
        <color indexed="8"/>
        <rFont val="Arial"/>
        <charset val="134"/>
      </rPr>
      <t>G240</t>
    </r>
    <r>
      <rPr>
        <sz val="11"/>
        <color indexed="8"/>
        <rFont val="宋体"/>
        <charset val="134"/>
      </rPr>
      <t>国道项目</t>
    </r>
  </si>
  <si>
    <r>
      <rPr>
        <sz val="11"/>
        <color indexed="8"/>
        <rFont val="宋体"/>
        <charset val="134"/>
      </rPr>
      <t>望城区交通安全隐患排查</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工程芙蓉北路白石路口项目</t>
    </r>
  </si>
  <si>
    <r>
      <rPr>
        <sz val="11"/>
        <color indexed="8"/>
        <rFont val="宋体"/>
        <charset val="134"/>
      </rPr>
      <t>望城区交通安全隐患排查</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工程雷锋北大道金盘路口项目</t>
    </r>
  </si>
  <si>
    <r>
      <rPr>
        <sz val="11"/>
        <color indexed="8"/>
        <rFont val="宋体"/>
        <charset val="134"/>
      </rPr>
      <t>望城区交通安全隐患排查</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工程雷锋北大道沿线项目</t>
    </r>
  </si>
  <si>
    <r>
      <rPr>
        <sz val="11"/>
        <color indexed="8"/>
        <rFont val="宋体"/>
        <charset val="134"/>
      </rPr>
      <t>望城区交通安全隐患排查</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工程普瑞路白乌线路口项目</t>
    </r>
  </si>
  <si>
    <t>熊家洲桥拆除重建工程</t>
  </si>
  <si>
    <r>
      <rPr>
        <sz val="11"/>
        <color indexed="8"/>
        <rFont val="Arial"/>
        <charset val="134"/>
      </rPr>
      <t>G240</t>
    </r>
    <r>
      <rPr>
        <sz val="11"/>
        <color indexed="8"/>
        <rFont val="宋体"/>
        <charset val="134"/>
      </rPr>
      <t>线（</t>
    </r>
    <r>
      <rPr>
        <sz val="11"/>
        <color indexed="8"/>
        <rFont val="Arial"/>
        <charset val="134"/>
      </rPr>
      <t>K1663.422-1666.922)</t>
    </r>
    <r>
      <rPr>
        <sz val="11"/>
        <color indexed="8"/>
        <rFont val="宋体"/>
        <charset val="134"/>
      </rPr>
      <t>中修工程</t>
    </r>
  </si>
  <si>
    <r>
      <rPr>
        <sz val="11"/>
        <color indexed="8"/>
        <rFont val="Arial"/>
        <charset val="134"/>
      </rPr>
      <t>G240(K1663.425-K1666.947</t>
    </r>
    <r>
      <rPr>
        <sz val="11"/>
        <color indexed="8"/>
        <rFont val="宋体"/>
        <charset val="134"/>
      </rPr>
      <t>、</t>
    </r>
    <r>
      <rPr>
        <sz val="11"/>
        <color indexed="8"/>
        <rFont val="Arial"/>
        <charset val="134"/>
      </rPr>
      <t>K1698.07-1699.999</t>
    </r>
    <r>
      <rPr>
        <sz val="11"/>
        <color indexed="8"/>
        <rFont val="宋体"/>
        <charset val="134"/>
      </rPr>
      <t>、</t>
    </r>
    <r>
      <rPr>
        <sz val="11"/>
        <color indexed="8"/>
        <rFont val="Arial"/>
        <charset val="134"/>
      </rPr>
      <t>K1700.465-1701.843)</t>
    </r>
    <r>
      <rPr>
        <sz val="11"/>
        <color indexed="8"/>
        <rFont val="宋体"/>
        <charset val="134"/>
      </rPr>
      <t>安全设施提升</t>
    </r>
  </si>
  <si>
    <r>
      <rPr>
        <sz val="11"/>
        <color indexed="8"/>
        <rFont val="宋体"/>
        <charset val="134"/>
      </rPr>
      <t>望城</t>
    </r>
    <r>
      <rPr>
        <sz val="11"/>
        <color indexed="8"/>
        <rFont val="Arial"/>
        <charset val="134"/>
      </rPr>
      <t>-</t>
    </r>
    <r>
      <rPr>
        <sz val="11"/>
        <color indexed="8"/>
        <rFont val="宋体"/>
        <charset val="134"/>
      </rPr>
      <t>赫山过江通道工程</t>
    </r>
  </si>
  <si>
    <t>长沙铜官窑国家考古遗址公园项目</t>
  </si>
  <si>
    <t>长沙铜官窑遗址管理处</t>
  </si>
  <si>
    <t>长沙铜官窑国家考古遗址公园旅游基础设施建设项目（二期）</t>
  </si>
  <si>
    <t>二、单位基本建设项目</t>
  </si>
  <si>
    <t>铜官特勤消防站项目</t>
  </si>
  <si>
    <t>望城区民兵训练基地、国防动员指挥中心及附属设施正规化建设项目</t>
  </si>
  <si>
    <t>望城区民兵训练基地配套训练场地（一期）建设工程项目</t>
  </si>
  <si>
    <t>望城区委党校改扩建项目</t>
  </si>
  <si>
    <t>长沙应急救援基地项目</t>
  </si>
  <si>
    <t>公安局执法办案用房、公安刑事技术和网络安全保卫业务用房项目</t>
  </si>
  <si>
    <t>区武警中队营房和执勤设施升级改造项目</t>
  </si>
  <si>
    <t>望城区民兵训练基地配套训练场地（二期）项目</t>
  </si>
  <si>
    <t>雷锋纪念馆长沙国防人防教育馆提质改造项目</t>
  </si>
  <si>
    <t>长沙市望城区发展和改革局（人防办）</t>
  </si>
  <si>
    <r>
      <rPr>
        <sz val="11"/>
        <color indexed="8"/>
        <rFont val="Arial"/>
        <charset val="134"/>
      </rPr>
      <t>15014</t>
    </r>
    <r>
      <rPr>
        <sz val="11"/>
        <color indexed="8"/>
        <rFont val="宋体"/>
        <charset val="134"/>
      </rPr>
      <t>工程</t>
    </r>
  </si>
  <si>
    <t>望城影剧院维修改造项目</t>
  </si>
  <si>
    <t>长沙市望城区文化旅游广电体育局</t>
  </si>
  <si>
    <t>区城建档案室消防改造项目</t>
  </si>
  <si>
    <t>长沙市望城区城建档案室消防改造项目</t>
  </si>
  <si>
    <r>
      <rPr>
        <sz val="11"/>
        <color indexed="8"/>
        <rFont val="宋体"/>
        <charset val="134"/>
      </rPr>
      <t>望城区新型智慧城市一期建设项目</t>
    </r>
    <r>
      <rPr>
        <sz val="11"/>
        <color indexed="8"/>
        <rFont val="Arial"/>
        <charset val="134"/>
      </rPr>
      <t>-</t>
    </r>
    <r>
      <rPr>
        <sz val="11"/>
        <color indexed="8"/>
        <rFont val="宋体"/>
        <charset val="134"/>
      </rPr>
      <t>智慧交通（交警部分）</t>
    </r>
  </si>
  <si>
    <t>长沙市公安局望城分局</t>
  </si>
  <si>
    <t>雷锋故居修缮与环境整治工程</t>
  </si>
  <si>
    <t>长沙市望城区雷锋纪念馆</t>
  </si>
  <si>
    <t>雷锋纪念馆垃圾站厕新建项目</t>
  </si>
  <si>
    <t>雷锋生平馆出入口改造工程</t>
  </si>
  <si>
    <t>纪念毛泽东等老一辈革命家为雷锋同志题词六十周年专题展陈</t>
  </si>
  <si>
    <r>
      <rPr>
        <sz val="11"/>
        <color indexed="8"/>
        <rFont val="宋体"/>
        <charset val="134"/>
      </rPr>
      <t>做一颗永不生锈的螺丝钉</t>
    </r>
    <r>
      <rPr>
        <sz val="11"/>
        <color indexed="8"/>
        <rFont val="Arial"/>
        <charset val="134"/>
      </rPr>
      <t>——</t>
    </r>
    <r>
      <rPr>
        <sz val="11"/>
        <color indexed="8"/>
        <rFont val="宋体"/>
        <charset val="134"/>
      </rPr>
      <t>雷锋精神与新时代廉洁文化专题展</t>
    </r>
  </si>
  <si>
    <t>雷锋纪念馆信息化提质改造和一体化运维项目</t>
  </si>
  <si>
    <t>雷锋生平事迹陈列布展及附属配套项目</t>
  </si>
  <si>
    <t>雷锋故居修缮与环境整治建设工程</t>
  </si>
  <si>
    <t>雷锋馆多功能厅维修提质项目</t>
  </si>
  <si>
    <t>雷锋纪念馆出入口改造工程</t>
  </si>
  <si>
    <t>雷锋纪念馆多功能厅维修提质项目</t>
  </si>
  <si>
    <t>雷锋纪念馆提质改造工程</t>
  </si>
  <si>
    <t>望城区市场监督管理局办公楼外墙清洗、屋面防水及会议室改造项目</t>
  </si>
  <si>
    <t>长沙市望城区市场监督管理局</t>
  </si>
  <si>
    <t>望城区党性教育基地廉政教育展馆提质改造工程</t>
  </si>
  <si>
    <t>长沙市望城区委党校</t>
  </si>
  <si>
    <t>三、社会民生项目</t>
  </si>
  <si>
    <t>茶亭镇中心卫生院门诊住院综合楼改扩建项目</t>
  </si>
  <si>
    <r>
      <rPr>
        <sz val="11"/>
        <color indexed="8"/>
        <rFont val="宋体"/>
        <charset val="134"/>
      </rPr>
      <t>丁字集镇小学</t>
    </r>
    <r>
      <rPr>
        <sz val="11"/>
        <color indexed="8"/>
        <rFont val="Arial"/>
        <charset val="134"/>
      </rPr>
      <t>2023</t>
    </r>
    <r>
      <rPr>
        <sz val="11"/>
        <color indexed="8"/>
        <rFont val="宋体"/>
        <charset val="134"/>
      </rPr>
      <t>年暑期提质改造工程项目</t>
    </r>
  </si>
  <si>
    <t>丁字街道卫生院新镇分院提质改造工程项目</t>
  </si>
  <si>
    <t>高裕九年一贯制学校项目</t>
  </si>
  <si>
    <t>前进小学扩建项目</t>
  </si>
  <si>
    <t>桑梓小学建设项目</t>
  </si>
  <si>
    <r>
      <rPr>
        <sz val="11"/>
        <color indexed="8"/>
        <rFont val="宋体"/>
        <charset val="134"/>
      </rPr>
      <t>双湖小学</t>
    </r>
    <r>
      <rPr>
        <sz val="11"/>
        <color indexed="8"/>
        <rFont val="Arial"/>
        <charset val="134"/>
      </rPr>
      <t>2023</t>
    </r>
    <r>
      <rPr>
        <sz val="11"/>
        <color indexed="8"/>
        <rFont val="宋体"/>
        <charset val="134"/>
      </rPr>
      <t>年暑期提质改造工程项目</t>
    </r>
  </si>
  <si>
    <t>望城区第一中学改扩建项目（改造部分）</t>
  </si>
  <si>
    <t>望城区第一中学改扩建项目（新建部分）</t>
  </si>
  <si>
    <t>乌山街道第一社区卫生服务中心门诊住院综合楼项目</t>
  </si>
  <si>
    <t>樟木小学项目</t>
  </si>
  <si>
    <t>长沙市望城区乔口镇卫生院综合楼建设项目</t>
  </si>
  <si>
    <t>桥驿镇明德中心小学改扩建项目</t>
  </si>
  <si>
    <t>区二中提质改造项目</t>
  </si>
  <si>
    <t>长郡月亮岛第三小学长信楼外墙改造工程</t>
  </si>
  <si>
    <t>高塘岭街道社区卫生服务中心改扩建项目</t>
  </si>
  <si>
    <t>望城区疾病预防控制中心业务用房项目</t>
  </si>
  <si>
    <t>乔口镇卫生院住院综合楼及辅助设施建设项目</t>
  </si>
  <si>
    <t>大泽湖街道公办幼儿园建设项目</t>
  </si>
  <si>
    <t>望城一中教师周转房新建项目</t>
  </si>
  <si>
    <t>长郡月亮鸟第三小学长信楼外墙改造工程</t>
  </si>
  <si>
    <t>金甲小学项目</t>
  </si>
  <si>
    <t>金潇小学（新建）</t>
  </si>
  <si>
    <t>美琪中学（新建）</t>
  </si>
  <si>
    <t>青石九年一贯制学校</t>
  </si>
  <si>
    <r>
      <rPr>
        <sz val="11"/>
        <color indexed="8"/>
        <rFont val="宋体"/>
        <charset val="134"/>
      </rPr>
      <t>望城区人民医院迁建项目</t>
    </r>
    <r>
      <rPr>
        <sz val="11"/>
        <color indexed="8"/>
        <rFont val="Arial"/>
        <charset val="134"/>
      </rPr>
      <t>10KV</t>
    </r>
    <r>
      <rPr>
        <sz val="11"/>
        <color indexed="8"/>
        <rFont val="宋体"/>
        <charset val="134"/>
      </rPr>
      <t>外接双电源</t>
    </r>
  </si>
  <si>
    <t>青石九年一贯制学校（新建）</t>
  </si>
  <si>
    <r>
      <rPr>
        <sz val="11"/>
        <color indexed="8"/>
        <rFont val="Arial"/>
        <charset val="134"/>
      </rPr>
      <t>2016</t>
    </r>
    <r>
      <rPr>
        <sz val="11"/>
        <color indexed="8"/>
        <rFont val="宋体"/>
        <charset val="134"/>
      </rPr>
      <t>年望城区重建地提质改造</t>
    </r>
  </si>
  <si>
    <r>
      <rPr>
        <sz val="11"/>
        <color indexed="8"/>
        <rFont val="Arial"/>
        <charset val="134"/>
      </rPr>
      <t>2017</t>
    </r>
    <r>
      <rPr>
        <sz val="11"/>
        <color indexed="8"/>
        <rFont val="宋体"/>
        <charset val="134"/>
      </rPr>
      <t>年棚改提质（社区）</t>
    </r>
  </si>
  <si>
    <r>
      <rPr>
        <sz val="11"/>
        <color indexed="8"/>
        <rFont val="Arial"/>
        <charset val="134"/>
      </rPr>
      <t>2017</t>
    </r>
    <r>
      <rPr>
        <sz val="11"/>
        <color indexed="8"/>
        <rFont val="宋体"/>
        <charset val="134"/>
      </rPr>
      <t>年棚改提质（安置小区）</t>
    </r>
  </si>
  <si>
    <r>
      <rPr>
        <sz val="11"/>
        <color indexed="8"/>
        <rFont val="Arial"/>
        <charset val="134"/>
      </rPr>
      <t>2018</t>
    </r>
    <r>
      <rPr>
        <sz val="11"/>
        <color indexed="8"/>
        <rFont val="宋体"/>
        <charset val="134"/>
      </rPr>
      <t>年棚户区改造项目（湘陵等</t>
    </r>
    <r>
      <rPr>
        <sz val="11"/>
        <color indexed="8"/>
        <rFont val="Arial"/>
        <charset val="134"/>
      </rPr>
      <t>6</t>
    </r>
    <r>
      <rPr>
        <sz val="11"/>
        <color indexed="8"/>
        <rFont val="宋体"/>
        <charset val="134"/>
      </rPr>
      <t>个社区）</t>
    </r>
  </si>
  <si>
    <r>
      <rPr>
        <sz val="11"/>
        <color indexed="8"/>
        <rFont val="Arial"/>
        <charset val="134"/>
      </rPr>
      <t>2018</t>
    </r>
    <r>
      <rPr>
        <sz val="11"/>
        <color indexed="8"/>
        <rFont val="宋体"/>
        <charset val="134"/>
      </rPr>
      <t>年棚户区改造项目（中南社区）</t>
    </r>
  </si>
  <si>
    <r>
      <rPr>
        <sz val="11"/>
        <color indexed="8"/>
        <rFont val="Arial"/>
        <charset val="134"/>
      </rPr>
      <t>2021</t>
    </r>
    <r>
      <rPr>
        <sz val="11"/>
        <color indexed="8"/>
        <rFont val="宋体"/>
        <charset val="134"/>
      </rPr>
      <t>年河东片区老旧小区提质改造项目</t>
    </r>
  </si>
  <si>
    <t>长沙市望城区住房保障服务中心</t>
  </si>
  <si>
    <r>
      <rPr>
        <sz val="11"/>
        <color indexed="8"/>
        <rFont val="Arial"/>
        <charset val="134"/>
      </rPr>
      <t>2021</t>
    </r>
    <r>
      <rPr>
        <sz val="11"/>
        <color indexed="8"/>
        <rFont val="宋体"/>
        <charset val="134"/>
      </rPr>
      <t>年红氮老三楼棚户区改造项目</t>
    </r>
  </si>
  <si>
    <r>
      <rPr>
        <sz val="11"/>
        <color indexed="8"/>
        <rFont val="Arial"/>
        <charset val="134"/>
      </rPr>
      <t>2021</t>
    </r>
    <r>
      <rPr>
        <sz val="11"/>
        <color indexed="8"/>
        <rFont val="宋体"/>
        <charset val="134"/>
      </rPr>
      <t>年高塘岭片区老旧小区提质改造工程</t>
    </r>
  </si>
  <si>
    <r>
      <rPr>
        <sz val="11"/>
        <color indexed="8"/>
        <rFont val="Arial"/>
        <charset val="134"/>
      </rPr>
      <t>2022</t>
    </r>
    <r>
      <rPr>
        <sz val="11"/>
        <color indexed="8"/>
        <rFont val="宋体"/>
        <charset val="134"/>
      </rPr>
      <t>年高乌示范片区城镇老旧小区提质改造</t>
    </r>
  </si>
  <si>
    <r>
      <rPr>
        <sz val="11"/>
        <color indexed="8"/>
        <rFont val="Arial"/>
        <charset val="134"/>
      </rPr>
      <t>2023</t>
    </r>
    <r>
      <rPr>
        <sz val="11"/>
        <color indexed="8"/>
        <rFont val="宋体"/>
        <charset val="134"/>
      </rPr>
      <t>年长沙市望城区丁乌铜片区老旧小区及配套基础设施改造</t>
    </r>
  </si>
  <si>
    <r>
      <rPr>
        <sz val="11"/>
        <color indexed="8"/>
        <rFont val="Arial"/>
        <charset val="134"/>
      </rPr>
      <t>2023</t>
    </r>
    <r>
      <rPr>
        <sz val="11"/>
        <color indexed="8"/>
        <rFont val="宋体"/>
        <charset val="134"/>
      </rPr>
      <t>年长沙市望城区高塘岭示范片区老旧小区及配套基础设施改造</t>
    </r>
  </si>
  <si>
    <t>高塘社区西塘东路与高塘岭大道交叉口西北角地块改造项目</t>
  </si>
  <si>
    <t>望城中心城区老旧小区提质改造</t>
  </si>
  <si>
    <t>乌山街道家馨园小区既有多层住宅增设电梯配套基础设施改造项目</t>
  </si>
  <si>
    <t>西塘街社区高塘岭西街与高裕北路西北角提质改造项目</t>
  </si>
  <si>
    <r>
      <rPr>
        <sz val="11"/>
        <color indexed="8"/>
        <rFont val="宋体"/>
        <charset val="134"/>
      </rPr>
      <t>长沙市望城区</t>
    </r>
    <r>
      <rPr>
        <sz val="11"/>
        <color indexed="8"/>
        <rFont val="Arial"/>
        <charset val="134"/>
      </rPr>
      <t>2020</t>
    </r>
    <r>
      <rPr>
        <sz val="11"/>
        <color indexed="8"/>
        <rFont val="宋体"/>
        <charset val="134"/>
      </rPr>
      <t>年老旧小区提质改造项目</t>
    </r>
  </si>
  <si>
    <r>
      <rPr>
        <sz val="11"/>
        <color indexed="8"/>
        <rFont val="Arial"/>
        <charset val="134"/>
      </rPr>
      <t>2021</t>
    </r>
    <r>
      <rPr>
        <sz val="11"/>
        <color indexed="8"/>
        <rFont val="宋体"/>
        <charset val="134"/>
      </rPr>
      <t>年红旺小区提质改造项目</t>
    </r>
  </si>
  <si>
    <r>
      <rPr>
        <sz val="11"/>
        <color indexed="8"/>
        <rFont val="Arial"/>
        <charset val="134"/>
      </rPr>
      <t>2024</t>
    </r>
    <r>
      <rPr>
        <sz val="11"/>
        <color indexed="8"/>
        <rFont val="宋体"/>
        <charset val="134"/>
      </rPr>
      <t>年长沙市望城区高塘岭街道老旧小区及配套基础设施改造项目</t>
    </r>
  </si>
  <si>
    <t>望城区农安房小区消防安全隐患摸底调查项目</t>
  </si>
  <si>
    <r>
      <rPr>
        <sz val="11"/>
        <color indexed="8"/>
        <rFont val="Arial"/>
        <charset val="134"/>
      </rPr>
      <t>2024</t>
    </r>
    <r>
      <rPr>
        <sz val="11"/>
        <color indexed="8"/>
        <rFont val="宋体"/>
        <charset val="134"/>
      </rPr>
      <t>年长沙市望城区城市体检项目</t>
    </r>
  </si>
  <si>
    <t>湖南信息职业学院周边环境整治项目</t>
  </si>
  <si>
    <r>
      <rPr>
        <sz val="11"/>
        <color indexed="8"/>
        <rFont val="Arial"/>
        <charset val="134"/>
      </rPr>
      <t>2020</t>
    </r>
    <r>
      <rPr>
        <sz val="11"/>
        <color indexed="8"/>
        <rFont val="宋体"/>
        <charset val="134"/>
      </rPr>
      <t>年鲜花进城项目设置</t>
    </r>
  </si>
  <si>
    <t>长沙市望城区园林绿化维护中心</t>
  </si>
  <si>
    <r>
      <rPr>
        <sz val="11"/>
        <color indexed="8"/>
        <rFont val="Arial"/>
        <charset val="134"/>
      </rPr>
      <t>2021</t>
    </r>
    <r>
      <rPr>
        <sz val="11"/>
        <color indexed="8"/>
        <rFont val="宋体"/>
        <charset val="134"/>
      </rPr>
      <t>年望城区存量市政道路绿化功能性补齐项目</t>
    </r>
  </si>
  <si>
    <r>
      <rPr>
        <sz val="11"/>
        <color indexed="8"/>
        <rFont val="Arial"/>
        <charset val="134"/>
      </rPr>
      <t>2021</t>
    </r>
    <r>
      <rPr>
        <sz val="11"/>
        <color indexed="8"/>
        <rFont val="宋体"/>
        <charset val="134"/>
      </rPr>
      <t>年湘江北路入城口提质改造工程</t>
    </r>
  </si>
  <si>
    <r>
      <rPr>
        <sz val="11"/>
        <color indexed="8"/>
        <rFont val="Arial"/>
        <charset val="134"/>
      </rPr>
      <t>2022</t>
    </r>
    <r>
      <rPr>
        <sz val="11"/>
        <color indexed="8"/>
        <rFont val="宋体"/>
        <charset val="134"/>
      </rPr>
      <t>年</t>
    </r>
    <r>
      <rPr>
        <sz val="11"/>
        <color indexed="8"/>
        <rFont val="Arial"/>
        <charset val="134"/>
      </rPr>
      <t>2022-2023</t>
    </r>
    <r>
      <rPr>
        <sz val="11"/>
        <color indexed="8"/>
        <rFont val="宋体"/>
        <charset val="134"/>
      </rPr>
      <t>年城区公共绿地花化彩化项目</t>
    </r>
  </si>
  <si>
    <r>
      <rPr>
        <sz val="11"/>
        <color indexed="8"/>
        <rFont val="Arial"/>
        <charset val="134"/>
      </rPr>
      <t>2022</t>
    </r>
    <r>
      <rPr>
        <sz val="11"/>
        <color indexed="8"/>
        <rFont val="宋体"/>
        <charset val="134"/>
      </rPr>
      <t>年丁字联络线与园区路节点打造工程</t>
    </r>
  </si>
  <si>
    <r>
      <rPr>
        <sz val="11"/>
        <color indexed="8"/>
        <rFont val="Arial"/>
        <charset val="134"/>
      </rPr>
      <t>2022</t>
    </r>
    <r>
      <rPr>
        <sz val="11"/>
        <color indexed="8"/>
        <rFont val="宋体"/>
        <charset val="134"/>
      </rPr>
      <t>年荷塘小学金星大道出入口道路交通安全整治项目</t>
    </r>
  </si>
  <si>
    <r>
      <rPr>
        <sz val="11"/>
        <color indexed="8"/>
        <rFont val="Arial"/>
        <charset val="134"/>
      </rPr>
      <t>2022</t>
    </r>
    <r>
      <rPr>
        <sz val="11"/>
        <color indexed="8"/>
        <rFont val="宋体"/>
        <charset val="134"/>
      </rPr>
      <t>年湖外路与园区路交汇处节点打造工程</t>
    </r>
  </si>
  <si>
    <r>
      <rPr>
        <sz val="11"/>
        <color indexed="8"/>
        <rFont val="Arial"/>
        <charset val="134"/>
      </rPr>
      <t>2022</t>
    </r>
    <r>
      <rPr>
        <sz val="11"/>
        <color indexed="8"/>
        <rFont val="宋体"/>
        <charset val="134"/>
      </rPr>
      <t>年雷锋北大道端口改造工程（沩水桥</t>
    </r>
    <r>
      <rPr>
        <sz val="11"/>
        <color indexed="8"/>
        <rFont val="Arial"/>
        <charset val="134"/>
      </rPr>
      <t>-</t>
    </r>
    <r>
      <rPr>
        <sz val="11"/>
        <color indexed="8"/>
        <rFont val="宋体"/>
        <charset val="134"/>
      </rPr>
      <t>柳林江）</t>
    </r>
  </si>
  <si>
    <r>
      <rPr>
        <sz val="11"/>
        <color indexed="8"/>
        <rFont val="Arial"/>
        <charset val="134"/>
      </rPr>
      <t>2022</t>
    </r>
    <r>
      <rPr>
        <sz val="11"/>
        <color indexed="8"/>
        <rFont val="宋体"/>
        <charset val="134"/>
      </rPr>
      <t>年望城区旅发大会核心区主要节点景观打造项目</t>
    </r>
  </si>
  <si>
    <r>
      <rPr>
        <sz val="11"/>
        <color indexed="8"/>
        <rFont val="Arial"/>
        <charset val="134"/>
      </rPr>
      <t>2022</t>
    </r>
    <r>
      <rPr>
        <sz val="11"/>
        <color indexed="8"/>
        <rFont val="宋体"/>
        <charset val="134"/>
      </rPr>
      <t>年望城区湘江大道景观道绿化景观梳理提质工程</t>
    </r>
  </si>
  <si>
    <r>
      <rPr>
        <sz val="11"/>
        <color indexed="8"/>
        <rFont val="Arial"/>
        <charset val="134"/>
      </rPr>
      <t>2022</t>
    </r>
    <r>
      <rPr>
        <sz val="11"/>
        <color indexed="8"/>
        <rFont val="宋体"/>
        <charset val="134"/>
      </rPr>
      <t>年望城区银星路与金星大道街角花园改造工程</t>
    </r>
  </si>
  <si>
    <r>
      <rPr>
        <sz val="11"/>
        <color indexed="8"/>
        <rFont val="Arial"/>
        <charset val="134"/>
      </rPr>
      <t>2022</t>
    </r>
    <r>
      <rPr>
        <sz val="11"/>
        <color indexed="8"/>
        <rFont val="宋体"/>
        <charset val="134"/>
      </rPr>
      <t>首届旅发大会鲜花摆放项目</t>
    </r>
  </si>
  <si>
    <r>
      <rPr>
        <sz val="11"/>
        <color indexed="8"/>
        <rFont val="Arial"/>
        <charset val="134"/>
      </rPr>
      <t>2023</t>
    </r>
    <r>
      <rPr>
        <sz val="11"/>
        <color indexed="8"/>
        <rFont val="宋体"/>
        <charset val="134"/>
      </rPr>
      <t>年春节期间氛围营造</t>
    </r>
  </si>
  <si>
    <r>
      <rPr>
        <sz val="11"/>
        <color indexed="8"/>
        <rFont val="Arial"/>
        <charset val="134"/>
      </rPr>
      <t>2023</t>
    </r>
    <r>
      <rPr>
        <sz val="11"/>
        <color indexed="8"/>
        <rFont val="宋体"/>
        <charset val="134"/>
      </rPr>
      <t>年潇湘大道城市门户街角（口袋）花园</t>
    </r>
  </si>
  <si>
    <r>
      <rPr>
        <sz val="11"/>
        <color indexed="8"/>
        <rFont val="宋体"/>
        <charset val="134"/>
      </rPr>
      <t>望城区</t>
    </r>
    <r>
      <rPr>
        <sz val="11"/>
        <color indexed="8"/>
        <rFont val="Arial"/>
        <charset val="134"/>
      </rPr>
      <t>2023-2024</t>
    </r>
    <r>
      <rPr>
        <sz val="11"/>
        <color indexed="8"/>
        <rFont val="宋体"/>
        <charset val="134"/>
      </rPr>
      <t>年城区公共绿地花化彩化采购项目</t>
    </r>
  </si>
  <si>
    <r>
      <rPr>
        <sz val="11"/>
        <color indexed="8"/>
        <rFont val="宋体"/>
        <charset val="134"/>
      </rPr>
      <t>潇湘北路、银杉路灯</t>
    </r>
    <r>
      <rPr>
        <sz val="11"/>
        <color indexed="8"/>
        <rFont val="Arial"/>
        <charset val="134"/>
      </rPr>
      <t>5</t>
    </r>
    <r>
      <rPr>
        <sz val="11"/>
        <color indexed="8"/>
        <rFont val="宋体"/>
        <charset val="134"/>
      </rPr>
      <t>条道路（</t>
    </r>
    <r>
      <rPr>
        <sz val="11"/>
        <color indexed="8"/>
        <rFont val="Arial"/>
        <charset val="134"/>
      </rPr>
      <t>7</t>
    </r>
    <r>
      <rPr>
        <sz val="11"/>
        <color indexed="8"/>
        <rFont val="宋体"/>
        <charset val="134"/>
      </rPr>
      <t>个路段）高压喷淋安装项目</t>
    </r>
  </si>
  <si>
    <r>
      <rPr>
        <sz val="11"/>
        <color indexed="8"/>
        <rFont val="Arial"/>
        <charset val="134"/>
      </rPr>
      <t>2023</t>
    </r>
    <r>
      <rPr>
        <sz val="11"/>
        <color indexed="8"/>
        <rFont val="宋体"/>
        <charset val="134"/>
      </rPr>
      <t>年国庆中秋期间氛围营造项目</t>
    </r>
  </si>
  <si>
    <r>
      <rPr>
        <sz val="11"/>
        <color indexed="8"/>
        <rFont val="Arial"/>
        <charset val="134"/>
      </rPr>
      <t>2023</t>
    </r>
    <r>
      <rPr>
        <sz val="11"/>
        <color indexed="8"/>
        <rFont val="宋体"/>
        <charset val="134"/>
      </rPr>
      <t>年国庆中秋期间节日氛围营造</t>
    </r>
  </si>
  <si>
    <t>斑马湖公园南湖绿化提质</t>
  </si>
  <si>
    <t>黄桥大道与湘江北路交叉口节点品质提改工程</t>
  </si>
  <si>
    <r>
      <rPr>
        <sz val="11"/>
        <color indexed="8"/>
        <rFont val="宋体"/>
        <charset val="134"/>
      </rPr>
      <t>长沙市望城区</t>
    </r>
    <r>
      <rPr>
        <sz val="11"/>
        <color indexed="8"/>
        <rFont val="Arial"/>
        <charset val="134"/>
      </rPr>
      <t>2023-2025</t>
    </r>
    <r>
      <rPr>
        <sz val="11"/>
        <color indexed="8"/>
        <rFont val="宋体"/>
        <charset val="134"/>
      </rPr>
      <t>年斑马湖公园（南湖、西湖）年度维护管理服务项目</t>
    </r>
  </si>
  <si>
    <t>长沙市环城绿带生态圈（望城段一标段）公共绿地维护服务外包采购项目</t>
  </si>
  <si>
    <t>政府投资项目</t>
  </si>
  <si>
    <r>
      <rPr>
        <sz val="11"/>
        <color indexed="8"/>
        <rFont val="Arial"/>
        <charset val="134"/>
      </rPr>
      <t>2023-2024</t>
    </r>
    <r>
      <rPr>
        <sz val="11"/>
        <color indexed="8"/>
        <rFont val="宋体"/>
        <charset val="134"/>
      </rPr>
      <t>年城区公共绿地花化彩化采购项目</t>
    </r>
  </si>
  <si>
    <r>
      <rPr>
        <sz val="11"/>
        <color indexed="8"/>
        <rFont val="Arial"/>
        <charset val="134"/>
      </rPr>
      <t>2024</t>
    </r>
    <r>
      <rPr>
        <sz val="11"/>
        <color indexed="8"/>
        <rFont val="宋体"/>
        <charset val="134"/>
      </rPr>
      <t>年铜官窑文化旅游度假区园林植物景观提质项目</t>
    </r>
  </si>
  <si>
    <r>
      <rPr>
        <sz val="11"/>
        <color indexed="8"/>
        <rFont val="Arial"/>
        <charset val="134"/>
      </rPr>
      <t>2024</t>
    </r>
    <r>
      <rPr>
        <sz val="11"/>
        <color indexed="8"/>
        <rFont val="宋体"/>
        <charset val="134"/>
      </rPr>
      <t>年春节氛围营造项目</t>
    </r>
  </si>
  <si>
    <r>
      <rPr>
        <sz val="11"/>
        <color indexed="8"/>
        <rFont val="Arial"/>
        <charset val="134"/>
      </rPr>
      <t>2023</t>
    </r>
    <r>
      <rPr>
        <sz val="11"/>
        <color indexed="8"/>
        <rFont val="宋体"/>
        <charset val="134"/>
      </rPr>
      <t>年望府路与雷锋大道交叉口绿雕临时摆花项目</t>
    </r>
  </si>
  <si>
    <r>
      <rPr>
        <sz val="11"/>
        <color indexed="8"/>
        <rFont val="Arial"/>
        <charset val="134"/>
      </rPr>
      <t>2022</t>
    </r>
    <r>
      <rPr>
        <sz val="11"/>
        <color indexed="8"/>
        <rFont val="宋体"/>
        <charset val="134"/>
      </rPr>
      <t>年望城区黄桥大道与芙蓉北路交叉口街角公园工程</t>
    </r>
  </si>
  <si>
    <t>公共绿地维护管理其他服务费</t>
  </si>
  <si>
    <r>
      <rPr>
        <sz val="11"/>
        <color indexed="8"/>
        <rFont val="Arial"/>
        <charset val="134"/>
      </rPr>
      <t>2023</t>
    </r>
    <r>
      <rPr>
        <sz val="11"/>
        <color indexed="8"/>
        <rFont val="宋体"/>
        <charset val="134"/>
      </rPr>
      <t>年潇湘北路、银杉路等</t>
    </r>
    <r>
      <rPr>
        <sz val="11"/>
        <color indexed="8"/>
        <rFont val="Arial"/>
        <charset val="134"/>
      </rPr>
      <t>5</t>
    </r>
    <r>
      <rPr>
        <sz val="11"/>
        <color indexed="8"/>
        <rFont val="宋体"/>
        <charset val="134"/>
      </rPr>
      <t>条道路（</t>
    </r>
    <r>
      <rPr>
        <sz val="11"/>
        <color indexed="8"/>
        <rFont val="Arial"/>
        <charset val="134"/>
      </rPr>
      <t>7</t>
    </r>
    <r>
      <rPr>
        <sz val="11"/>
        <color indexed="8"/>
        <rFont val="宋体"/>
        <charset val="134"/>
      </rPr>
      <t>个路段）高压喷淋安装施工项目</t>
    </r>
  </si>
  <si>
    <r>
      <rPr>
        <sz val="11"/>
        <color indexed="8"/>
        <rFont val="Arial"/>
        <charset val="134"/>
      </rPr>
      <t>2024</t>
    </r>
    <r>
      <rPr>
        <sz val="11"/>
        <color indexed="8"/>
        <rFont val="宋体"/>
        <charset val="134"/>
      </rPr>
      <t>年斑马湖公园便民基础设施维修改造项目</t>
    </r>
  </si>
  <si>
    <r>
      <rPr>
        <sz val="11"/>
        <color indexed="8"/>
        <rFont val="Arial"/>
        <charset val="134"/>
      </rPr>
      <t>2024</t>
    </r>
    <r>
      <rPr>
        <sz val="11"/>
        <color indexed="8"/>
        <rFont val="宋体"/>
        <charset val="134"/>
      </rPr>
      <t>年谷山路交通隐患整治</t>
    </r>
    <r>
      <rPr>
        <sz val="11"/>
        <color indexed="8"/>
        <rFont val="Arial"/>
        <charset val="134"/>
      </rPr>
      <t>(</t>
    </r>
    <r>
      <rPr>
        <sz val="11"/>
        <color indexed="8"/>
        <rFont val="宋体"/>
        <charset val="134"/>
      </rPr>
      <t>银星路至普瑞路</t>
    </r>
    <r>
      <rPr>
        <sz val="11"/>
        <color indexed="8"/>
        <rFont val="Arial"/>
        <charset val="134"/>
      </rPr>
      <t>)</t>
    </r>
    <r>
      <rPr>
        <sz val="11"/>
        <color indexed="8"/>
        <rFont val="宋体"/>
        <charset val="134"/>
      </rPr>
      <t>项目</t>
    </r>
  </si>
  <si>
    <r>
      <rPr>
        <sz val="11"/>
        <color indexed="8"/>
        <rFont val="Arial"/>
        <charset val="134"/>
      </rPr>
      <t>2024</t>
    </r>
    <r>
      <rPr>
        <sz val="11"/>
        <color indexed="8"/>
        <rFont val="宋体"/>
        <charset val="134"/>
      </rPr>
      <t>年和园碧园厕所维修项目</t>
    </r>
  </si>
  <si>
    <r>
      <rPr>
        <sz val="11"/>
        <color indexed="8"/>
        <rFont val="Arial"/>
        <charset val="134"/>
      </rPr>
      <t>2024</t>
    </r>
    <r>
      <rPr>
        <sz val="11"/>
        <color indexed="8"/>
        <rFont val="宋体"/>
        <charset val="134"/>
      </rPr>
      <t>年月亮岛交通隐患整治项目</t>
    </r>
  </si>
  <si>
    <r>
      <rPr>
        <sz val="11"/>
        <color indexed="8"/>
        <rFont val="宋体"/>
        <charset val="134"/>
      </rPr>
      <t>长沙市望城区</t>
    </r>
    <r>
      <rPr>
        <sz val="11"/>
        <color indexed="8"/>
        <rFont val="Arial"/>
        <charset val="134"/>
      </rPr>
      <t>2022</t>
    </r>
    <r>
      <rPr>
        <sz val="11"/>
        <color indexed="8"/>
        <rFont val="宋体"/>
        <charset val="134"/>
      </rPr>
      <t>年投资建设项目</t>
    </r>
  </si>
  <si>
    <r>
      <rPr>
        <sz val="11"/>
        <color indexed="8"/>
        <rFont val="Arial"/>
        <charset val="134"/>
      </rPr>
      <t>2022</t>
    </r>
    <r>
      <rPr>
        <sz val="11"/>
        <color indexed="8"/>
        <rFont val="宋体"/>
        <charset val="134"/>
      </rPr>
      <t>年全区公共垃圾站、公厕建设项目</t>
    </r>
  </si>
  <si>
    <t>长沙市望城区市容环境卫生维护中心</t>
  </si>
  <si>
    <r>
      <rPr>
        <sz val="11"/>
        <color indexed="8"/>
        <rFont val="宋体"/>
        <charset val="134"/>
      </rPr>
      <t>采购</t>
    </r>
    <r>
      <rPr>
        <sz val="11"/>
        <color indexed="8"/>
        <rFont val="Arial"/>
        <charset val="134"/>
      </rPr>
      <t>2021</t>
    </r>
    <r>
      <rPr>
        <sz val="11"/>
        <color indexed="8"/>
        <rFont val="宋体"/>
        <charset val="134"/>
      </rPr>
      <t>全区公共垃圾站、公厕建设配套设备</t>
    </r>
  </si>
  <si>
    <r>
      <rPr>
        <sz val="11"/>
        <color indexed="8"/>
        <rFont val="宋体"/>
        <charset val="134"/>
      </rPr>
      <t>采购</t>
    </r>
    <r>
      <rPr>
        <sz val="11"/>
        <color indexed="8"/>
        <rFont val="Arial"/>
        <charset val="134"/>
      </rPr>
      <t>2022</t>
    </r>
    <r>
      <rPr>
        <sz val="11"/>
        <color indexed="8"/>
        <rFont val="宋体"/>
        <charset val="134"/>
      </rPr>
      <t>年全区公共垃圾站、公厕建设配套设备</t>
    </r>
  </si>
  <si>
    <r>
      <rPr>
        <sz val="11"/>
        <color indexed="8"/>
        <rFont val="宋体"/>
        <charset val="134"/>
      </rPr>
      <t>郭亮北路公共垃圾站厕、郭亮中路公共厕所、高冲公共垃圾站厕、高塘岭中街公共垃圾站等</t>
    </r>
    <r>
      <rPr>
        <sz val="11"/>
        <color indexed="8"/>
        <rFont val="Arial"/>
        <charset val="134"/>
      </rPr>
      <t xml:space="preserve"> 4 </t>
    </r>
    <r>
      <rPr>
        <sz val="11"/>
        <color indexed="8"/>
        <rFont val="宋体"/>
        <charset val="134"/>
      </rPr>
      <t>个站厕改造工程项目</t>
    </r>
  </si>
  <si>
    <t>文源中路公共厕所新建项目</t>
  </si>
  <si>
    <t>群乐市场公厕、啤酒广场公厕项目</t>
  </si>
  <si>
    <r>
      <rPr>
        <sz val="11"/>
        <color indexed="8"/>
        <rFont val="Arial"/>
        <charset val="134"/>
      </rPr>
      <t>2022</t>
    </r>
    <r>
      <rPr>
        <sz val="11"/>
        <color indexed="8"/>
        <rFont val="宋体"/>
        <charset val="134"/>
      </rPr>
      <t>年环卫工人休息室建设</t>
    </r>
  </si>
  <si>
    <t>智能新风除臭系统及配套服务采购项目</t>
  </si>
  <si>
    <t>高塘岭街道胜利家园公共垃圾站厕所新建</t>
  </si>
  <si>
    <t>长沙市望城区高塘岭街道办事处</t>
  </si>
  <si>
    <t>高塘岭街道裕农小区一期提质改造工程</t>
  </si>
  <si>
    <t>高塘岭社区公园公共厕所新建项目</t>
  </si>
  <si>
    <t>雷锋东路公共垃圾站新建项目施工</t>
  </si>
  <si>
    <t>连江路公共厕所新建项目</t>
  </si>
  <si>
    <t>莲湖公共垃圾站厕所改造项目</t>
  </si>
  <si>
    <t>沱市街公共垃圾站新建项目</t>
  </si>
  <si>
    <t>望城区中心城区隧道养护工程（高塘岭段）项目</t>
  </si>
  <si>
    <t>裕农村公共垃圾站新建</t>
  </si>
  <si>
    <t>月圆村公共垃圾站新建</t>
  </si>
  <si>
    <t>胜利家园重建地公共安全提升工程</t>
  </si>
  <si>
    <t>新康安置地污水管道改造工程</t>
  </si>
  <si>
    <t>上居一品小区消防提质改造工程</t>
  </si>
  <si>
    <t>东湖路社区服务用房建设工程</t>
  </si>
  <si>
    <t>廉租房停车场建设项目</t>
  </si>
  <si>
    <t>新康重建地公共安全提升工程</t>
  </si>
  <si>
    <r>
      <rPr>
        <sz val="11"/>
        <color indexed="8"/>
        <rFont val="Arial"/>
        <charset val="134"/>
      </rPr>
      <t>2023</t>
    </r>
    <r>
      <rPr>
        <sz val="11"/>
        <color indexed="8"/>
        <rFont val="宋体"/>
        <charset val="134"/>
      </rPr>
      <t>年度造价咨询服务费</t>
    </r>
  </si>
  <si>
    <t>八曲河流域渠道清淤工程</t>
  </si>
  <si>
    <r>
      <rPr>
        <sz val="11"/>
        <color indexed="8"/>
        <rFont val="宋体"/>
        <charset val="134"/>
      </rPr>
      <t>高塘岭街道胜利村兴隆片</t>
    </r>
    <r>
      <rPr>
        <sz val="11"/>
        <color indexed="8"/>
        <rFont val="Arial"/>
        <charset val="134"/>
      </rPr>
      <t>37</t>
    </r>
    <r>
      <rPr>
        <sz val="11"/>
        <color indexed="8"/>
        <rFont val="宋体"/>
        <charset val="134"/>
      </rPr>
      <t>户接户装表工程</t>
    </r>
  </si>
  <si>
    <t>高塘岭街道教育路新建路面</t>
  </si>
  <si>
    <r>
      <rPr>
        <sz val="11"/>
        <color indexed="8"/>
        <rFont val="宋体"/>
        <charset val="134"/>
      </rPr>
      <t>高塘岭街道</t>
    </r>
    <r>
      <rPr>
        <sz val="11"/>
        <color indexed="8"/>
        <rFont val="Arial"/>
        <charset val="134"/>
      </rPr>
      <t>7</t>
    </r>
    <r>
      <rPr>
        <sz val="11"/>
        <color indexed="8"/>
        <rFont val="宋体"/>
        <charset val="134"/>
      </rPr>
      <t>块插花地改造</t>
    </r>
  </si>
  <si>
    <t>高塘岭街道莲湖路沿线污水堵塞治理项目</t>
  </si>
  <si>
    <t>高塘岭街道湘陵小区既有多层住宅增设电梯配套基础设施改造工程</t>
  </si>
  <si>
    <t>八曲河路南侧郭亮路西侧居民生活污水排口整治工程</t>
  </si>
  <si>
    <t>高塘岭街道公共服务中心维修改造工程</t>
  </si>
  <si>
    <r>
      <rPr>
        <sz val="11"/>
        <color indexed="8"/>
        <rFont val="宋体"/>
        <charset val="134"/>
      </rPr>
      <t>新康集镇污水管网改造工程（</t>
    </r>
    <r>
      <rPr>
        <sz val="11"/>
        <color indexed="8"/>
        <rFont val="Arial"/>
        <charset val="134"/>
      </rPr>
      <t>EPC</t>
    </r>
    <r>
      <rPr>
        <sz val="11"/>
        <color indexed="8"/>
        <rFont val="宋体"/>
        <charset val="134"/>
      </rPr>
      <t>）</t>
    </r>
  </si>
  <si>
    <t>新康敬老院提质整改项目工程</t>
  </si>
  <si>
    <t>长塘重建地（裕农二期安置小区）公共安全提升工程</t>
  </si>
  <si>
    <t>步行街公共垃圾站</t>
  </si>
  <si>
    <t>高塘岭街道八曲河流域渠道清淤和化粪池改造工程</t>
  </si>
  <si>
    <t>厚朴国际广场垃圾站提质改造项目</t>
  </si>
  <si>
    <t>厚朴国际自来水自建统管整改项目</t>
  </si>
  <si>
    <t>雷锋路（总工会房产）老旧小区改造工程</t>
  </si>
  <si>
    <t>刘家塘重建地公共安全提升工程</t>
  </si>
  <si>
    <t>新康集镇污水管网修复工程</t>
  </si>
  <si>
    <t>铜官嘉苑下水管改造及管网修复工程</t>
  </si>
  <si>
    <t>长沙市望城区铜官街道办事处</t>
  </si>
  <si>
    <r>
      <rPr>
        <sz val="11"/>
        <color indexed="8"/>
        <rFont val="宋体"/>
        <charset val="134"/>
      </rPr>
      <t>长沙市望城区</t>
    </r>
    <r>
      <rPr>
        <sz val="11"/>
        <color indexed="8"/>
        <rFont val="Arial"/>
        <charset val="134"/>
      </rPr>
      <t>2022</t>
    </r>
    <r>
      <rPr>
        <sz val="11"/>
        <color indexed="8"/>
        <rFont val="宋体"/>
        <charset val="134"/>
      </rPr>
      <t>年铜官街道老旧小区提质改造工程</t>
    </r>
  </si>
  <si>
    <t>长沙市望城区铜官街道中山村供水覆盖工程</t>
  </si>
  <si>
    <t>长沙市望城区铜官街道彩陶源村供水覆盖工程</t>
  </si>
  <si>
    <t>长沙市望城区铜官街道石渚湖村供水覆盖工程</t>
  </si>
  <si>
    <t>铜官街道书堂山欧阳询文化园环境整治工程项目</t>
  </si>
  <si>
    <t>铜官街道丰盛苑小区公共安全提升工程项目</t>
  </si>
  <si>
    <r>
      <rPr>
        <sz val="11"/>
        <color indexed="8"/>
        <rFont val="宋体"/>
        <charset val="134"/>
      </rPr>
      <t>铜官街道嘉苑农贸市场、七板桥、高岭社区、誓港社区</t>
    </r>
    <r>
      <rPr>
        <sz val="11"/>
        <color indexed="8"/>
        <rFont val="Arial"/>
        <charset val="134"/>
      </rPr>
      <t>5</t>
    </r>
    <r>
      <rPr>
        <sz val="11"/>
        <color indexed="8"/>
        <rFont val="宋体"/>
        <charset val="134"/>
      </rPr>
      <t>组公共厕所改造、湘江大道</t>
    </r>
    <r>
      <rPr>
        <sz val="11"/>
        <color indexed="8"/>
        <rFont val="Arial"/>
        <charset val="134"/>
      </rPr>
      <t>1#</t>
    </r>
    <r>
      <rPr>
        <sz val="11"/>
        <color indexed="8"/>
        <rFont val="宋体"/>
        <charset val="134"/>
      </rPr>
      <t>公共厕所新建工程项目</t>
    </r>
  </si>
  <si>
    <t>铜官街道丰盛苑小区公共安全提升工程</t>
  </si>
  <si>
    <t>望城区铜官街道何桥村、书堂山村供水覆盖工程</t>
  </si>
  <si>
    <t>新窑岭公共厕所改造项目工程</t>
  </si>
  <si>
    <r>
      <rPr>
        <sz val="11"/>
        <color indexed="8"/>
        <rFont val="宋体"/>
        <charset val="134"/>
      </rPr>
      <t>东马</t>
    </r>
    <r>
      <rPr>
        <sz val="11"/>
        <color indexed="8"/>
        <rFont val="Arial"/>
        <charset val="134"/>
      </rPr>
      <t>2#</t>
    </r>
    <r>
      <rPr>
        <sz val="11"/>
        <color indexed="8"/>
        <rFont val="宋体"/>
        <charset val="134"/>
      </rPr>
      <t>公共垃圾站改造项目</t>
    </r>
  </si>
  <si>
    <t>长沙市望城区白沙洲街道办事处</t>
  </si>
  <si>
    <r>
      <rPr>
        <sz val="11"/>
        <color indexed="8"/>
        <rFont val="宋体"/>
        <charset val="134"/>
      </rPr>
      <t>东马</t>
    </r>
    <r>
      <rPr>
        <sz val="11"/>
        <color indexed="8"/>
        <rFont val="Arial"/>
        <charset val="134"/>
      </rPr>
      <t>4#</t>
    </r>
    <r>
      <rPr>
        <sz val="11"/>
        <color indexed="8"/>
        <rFont val="宋体"/>
        <charset val="134"/>
      </rPr>
      <t>公共垃圾站改造项目</t>
    </r>
  </si>
  <si>
    <t>东马小区提质改造项目</t>
  </si>
  <si>
    <t>望城区中心城区（白沙洲街道）桥遂维修养护工程</t>
  </si>
  <si>
    <t>望城区白沙洲街道东马小区道路交通安全</t>
  </si>
  <si>
    <t>望城区白沙洲街道东马小区后八排环境安全整治</t>
  </si>
  <si>
    <t>望城区白沙洲街道东马小区消防安全整治</t>
  </si>
  <si>
    <t>博士路公共厕所新建项目</t>
  </si>
  <si>
    <t>长沙市望城区月亮岛街道办事处</t>
  </si>
  <si>
    <t>戴公庙七峰公共垃圾站改造项目</t>
  </si>
  <si>
    <t>富基世纪公园垃圾站厕改造工程项目</t>
  </si>
  <si>
    <t>梅园路拓宽改造工程</t>
  </si>
  <si>
    <t>银江苑公共垃圾站改造工程</t>
  </si>
  <si>
    <t>月亮岛街道垃圾分拣中心拆建工程</t>
  </si>
  <si>
    <t>月亮岛街道七峰社区新设社区服务用房建设工程</t>
  </si>
  <si>
    <t>长沙市望城区银星小区提质改造工程项目</t>
  </si>
  <si>
    <t>长沙市望城区月亮岛街道星月小区提质改造工程项目</t>
  </si>
  <si>
    <r>
      <rPr>
        <sz val="11"/>
        <color indexed="8"/>
        <rFont val="宋体"/>
        <charset val="134"/>
      </rPr>
      <t>张家瓦屋重建地雨污分流改造工程</t>
    </r>
    <r>
      <rPr>
        <sz val="11"/>
        <color indexed="8"/>
        <rFont val="Arial"/>
        <charset val="134"/>
      </rPr>
      <t>—</t>
    </r>
    <r>
      <rPr>
        <sz val="11"/>
        <color indexed="8"/>
        <rFont val="宋体"/>
        <charset val="134"/>
      </rPr>
      <t>重建地内室外排水管网雨污分流改造工程</t>
    </r>
  </si>
  <si>
    <r>
      <rPr>
        <sz val="11"/>
        <color indexed="8"/>
        <rFont val="宋体"/>
        <charset val="134"/>
      </rPr>
      <t>七峰农安小区雨污分流改造工程</t>
    </r>
    <r>
      <rPr>
        <sz val="11"/>
        <color indexed="8"/>
        <rFont val="Arial"/>
        <charset val="134"/>
      </rPr>
      <t>-</t>
    </r>
    <r>
      <rPr>
        <sz val="11"/>
        <color indexed="8"/>
        <rFont val="宋体"/>
        <charset val="134"/>
      </rPr>
      <t>小区内室外排水管网雨污分流改造工程</t>
    </r>
  </si>
  <si>
    <t>张家瓦屋重建地公共安全提升工程</t>
  </si>
  <si>
    <t>老戴公庙不稳定斜坡地质灾害治理工程</t>
  </si>
  <si>
    <r>
      <rPr>
        <sz val="11"/>
        <color indexed="8"/>
        <rFont val="宋体"/>
        <charset val="134"/>
      </rPr>
      <t>银江苑</t>
    </r>
    <r>
      <rPr>
        <sz val="11"/>
        <color indexed="8"/>
        <rFont val="Arial"/>
        <charset val="134"/>
      </rPr>
      <t>2</t>
    </r>
    <r>
      <rPr>
        <sz val="11"/>
        <color indexed="8"/>
        <rFont val="宋体"/>
        <charset val="134"/>
      </rPr>
      <t>号公共垃圾站厕改造工程</t>
    </r>
  </si>
  <si>
    <r>
      <rPr>
        <sz val="11"/>
        <color indexed="8"/>
        <rFont val="宋体"/>
        <charset val="134"/>
      </rPr>
      <t>金峰园</t>
    </r>
    <r>
      <rPr>
        <sz val="11"/>
        <color indexed="8"/>
        <rFont val="Arial"/>
        <charset val="134"/>
      </rPr>
      <t>1#</t>
    </r>
    <r>
      <rPr>
        <sz val="11"/>
        <color indexed="8"/>
        <rFont val="宋体"/>
        <charset val="134"/>
      </rPr>
      <t>公共垃圾站、金桑园</t>
    </r>
    <r>
      <rPr>
        <sz val="11"/>
        <color indexed="8"/>
        <rFont val="Arial"/>
        <charset val="134"/>
      </rPr>
      <t>2#</t>
    </r>
    <r>
      <rPr>
        <sz val="11"/>
        <color indexed="8"/>
        <rFont val="宋体"/>
        <charset val="134"/>
      </rPr>
      <t>公共厕所、谷山体育公园公共垃圾站改造工程</t>
    </r>
  </si>
  <si>
    <t>长沙市望城区桥隧维修养护工程（月亮岛街道）</t>
  </si>
  <si>
    <t>竹园路建设工程</t>
  </si>
  <si>
    <r>
      <rPr>
        <sz val="11"/>
        <color indexed="8"/>
        <rFont val="宋体"/>
        <charset val="134"/>
      </rPr>
      <t>桑梓</t>
    </r>
    <r>
      <rPr>
        <sz val="11"/>
        <color indexed="8"/>
        <rFont val="Arial"/>
        <charset val="134"/>
      </rPr>
      <t>3</t>
    </r>
    <r>
      <rPr>
        <sz val="11"/>
        <color indexed="8"/>
        <rFont val="宋体"/>
        <charset val="134"/>
      </rPr>
      <t>号公共垃圾中转站工程</t>
    </r>
  </si>
  <si>
    <r>
      <rPr>
        <sz val="11"/>
        <color indexed="8"/>
        <rFont val="宋体"/>
        <charset val="134"/>
      </rPr>
      <t>金峰园</t>
    </r>
    <r>
      <rPr>
        <sz val="11"/>
        <color indexed="8"/>
        <rFont val="Arial"/>
        <charset val="134"/>
      </rPr>
      <t>1</t>
    </r>
    <r>
      <rPr>
        <sz val="11"/>
        <color indexed="8"/>
        <rFont val="宋体"/>
        <charset val="134"/>
      </rPr>
      <t>号金桑园</t>
    </r>
    <r>
      <rPr>
        <sz val="11"/>
        <color indexed="8"/>
        <rFont val="Arial"/>
        <charset val="134"/>
      </rPr>
      <t>2</t>
    </r>
    <r>
      <rPr>
        <sz val="11"/>
        <color indexed="8"/>
        <rFont val="宋体"/>
        <charset val="134"/>
      </rPr>
      <t>号公共厕所谷山体育公园公共垃圾站改造工程</t>
    </r>
  </si>
  <si>
    <t>老戴公庙不稳定斜坡斜坡地质灾害治理工程</t>
  </si>
  <si>
    <t>七峰农安小区雨污分流改造工程</t>
  </si>
  <si>
    <r>
      <rPr>
        <sz val="11"/>
        <color indexed="8"/>
        <rFont val="宋体"/>
        <charset val="134"/>
      </rPr>
      <t>银江苑</t>
    </r>
    <r>
      <rPr>
        <sz val="11"/>
        <color indexed="8"/>
        <rFont val="Arial"/>
        <charset val="134"/>
      </rPr>
      <t>2</t>
    </r>
    <r>
      <rPr>
        <sz val="11"/>
        <color indexed="8"/>
        <rFont val="宋体"/>
        <charset val="134"/>
      </rPr>
      <t>号公共垃圾站厕工程</t>
    </r>
  </si>
  <si>
    <t>张家瓦屋重建地雨污分流工程</t>
  </si>
  <si>
    <r>
      <rPr>
        <sz val="11"/>
        <color indexed="8"/>
        <rFont val="宋体"/>
        <charset val="134"/>
      </rPr>
      <t>桑梓</t>
    </r>
    <r>
      <rPr>
        <sz val="11"/>
        <color indexed="8"/>
        <rFont val="Arial"/>
        <charset val="134"/>
      </rPr>
      <t>3</t>
    </r>
    <r>
      <rPr>
        <sz val="11"/>
        <color indexed="8"/>
        <rFont val="宋体"/>
        <charset val="134"/>
      </rPr>
      <t>号公共垃圾中转站工程项目</t>
    </r>
  </si>
  <si>
    <t>月亮岛街道桑梓小区公共安全提升工程项目</t>
  </si>
  <si>
    <t>竹园路建设工程项目</t>
  </si>
  <si>
    <t>月亮岛街道公共服务中心维修改造工程项目</t>
  </si>
  <si>
    <t>拉通杨峰路堵点工程项目</t>
  </si>
  <si>
    <t>公共服务中心维修改工程</t>
  </si>
  <si>
    <t>金富星城垃圾站改造工程</t>
  </si>
  <si>
    <t>拉通杨峰路堵点工程</t>
  </si>
  <si>
    <t>桑梓小区公共安全提升工程</t>
  </si>
  <si>
    <t>星月西垃圾站工程</t>
  </si>
  <si>
    <t>杨丰社区垃圾站工程</t>
  </si>
  <si>
    <t>银星小区垃圾站工程</t>
  </si>
  <si>
    <t>月亮岛街道竹园路建设工程</t>
  </si>
  <si>
    <r>
      <rPr>
        <sz val="11"/>
        <color indexed="8"/>
        <rFont val="宋体"/>
        <charset val="134"/>
      </rPr>
      <t>李家湾</t>
    </r>
    <r>
      <rPr>
        <sz val="11"/>
        <color indexed="8"/>
        <rFont val="Arial"/>
        <charset val="134"/>
      </rPr>
      <t>2#</t>
    </r>
    <r>
      <rPr>
        <sz val="11"/>
        <color indexed="8"/>
        <rFont val="宋体"/>
        <charset val="134"/>
      </rPr>
      <t>公共垃圾站厕改造项目</t>
    </r>
  </si>
  <si>
    <t>长沙市望城区乌山街道办事处</t>
  </si>
  <si>
    <t>李家湾安置小区提质改造工程</t>
  </si>
  <si>
    <r>
      <rPr>
        <sz val="11"/>
        <color indexed="8"/>
        <rFont val="宋体"/>
        <charset val="134"/>
      </rPr>
      <t>乌山街道老旧小区提质改造工程（乌山中心小学</t>
    </r>
    <r>
      <rPr>
        <sz val="11"/>
        <color indexed="8"/>
        <rFont val="Arial"/>
        <charset val="134"/>
      </rPr>
      <t>.</t>
    </r>
    <r>
      <rPr>
        <sz val="11"/>
        <color indexed="8"/>
        <rFont val="宋体"/>
        <charset val="134"/>
      </rPr>
      <t>育红中学</t>
    </r>
    <r>
      <rPr>
        <sz val="11"/>
        <color indexed="8"/>
        <rFont val="Arial"/>
        <charset val="134"/>
      </rPr>
      <t>.</t>
    </r>
    <r>
      <rPr>
        <sz val="11"/>
        <color indexed="8"/>
        <rFont val="宋体"/>
        <charset val="134"/>
      </rPr>
      <t>向阳中学）</t>
    </r>
  </si>
  <si>
    <t>乌山街道徐家桥公共垃圾站厕新工程</t>
  </si>
  <si>
    <r>
      <rPr>
        <sz val="11"/>
        <color indexed="8"/>
        <rFont val="宋体"/>
        <charset val="134"/>
      </rPr>
      <t>茅花塘</t>
    </r>
    <r>
      <rPr>
        <sz val="11"/>
        <color indexed="8"/>
        <rFont val="Arial"/>
        <charset val="134"/>
      </rPr>
      <t>1#</t>
    </r>
    <r>
      <rPr>
        <sz val="11"/>
        <color indexed="8"/>
        <rFont val="宋体"/>
        <charset val="134"/>
      </rPr>
      <t>公共垃圾站厕造项目</t>
    </r>
  </si>
  <si>
    <t>安子坡公共垃圾站厕造项目</t>
  </si>
  <si>
    <t>双丰村公共垃圾站厕造项目</t>
  </si>
  <si>
    <r>
      <rPr>
        <sz val="11"/>
        <color indexed="8"/>
        <rFont val="宋体"/>
        <charset val="134"/>
      </rPr>
      <t>乌山街道</t>
    </r>
    <r>
      <rPr>
        <sz val="11"/>
        <color indexed="8"/>
        <rFont val="Arial"/>
        <charset val="134"/>
      </rPr>
      <t>“</t>
    </r>
    <r>
      <rPr>
        <sz val="11"/>
        <color indexed="8"/>
        <rFont val="宋体"/>
        <charset val="134"/>
      </rPr>
      <t>百街千巷</t>
    </r>
    <r>
      <rPr>
        <sz val="11"/>
        <color indexed="8"/>
        <rFont val="Arial"/>
        <charset val="134"/>
      </rPr>
      <t>”</t>
    </r>
    <r>
      <rPr>
        <sz val="11"/>
        <color indexed="8"/>
        <rFont val="宋体"/>
        <charset val="134"/>
      </rPr>
      <t>环境综合整治工程</t>
    </r>
  </si>
  <si>
    <r>
      <rPr>
        <sz val="11"/>
        <color indexed="8"/>
        <rFont val="宋体"/>
        <charset val="134"/>
      </rPr>
      <t>科腾小区公共垃圾站厕改造项目、李家湾</t>
    </r>
    <r>
      <rPr>
        <sz val="11"/>
        <color indexed="8"/>
        <rFont val="Arial"/>
        <charset val="134"/>
      </rPr>
      <t>1#</t>
    </r>
    <r>
      <rPr>
        <sz val="11"/>
        <color indexed="8"/>
        <rFont val="宋体"/>
        <charset val="134"/>
      </rPr>
      <t>公共垃圾站厕改造项目、茅花塘</t>
    </r>
    <r>
      <rPr>
        <sz val="11"/>
        <color indexed="8"/>
        <rFont val="Arial"/>
        <charset val="134"/>
      </rPr>
      <t>2#</t>
    </r>
    <r>
      <rPr>
        <sz val="11"/>
        <color indexed="8"/>
        <rFont val="宋体"/>
        <charset val="134"/>
      </rPr>
      <t>公共垃圾站厕所改造项目</t>
    </r>
  </si>
  <si>
    <r>
      <rPr>
        <sz val="11"/>
        <color indexed="8"/>
        <rFont val="宋体"/>
        <charset val="134"/>
      </rPr>
      <t>科腾小区公共垃圾站厕改造项目、李家湾</t>
    </r>
    <r>
      <rPr>
        <sz val="11"/>
        <color indexed="8"/>
        <rFont val="Arial"/>
        <charset val="134"/>
      </rPr>
      <t>1#</t>
    </r>
    <r>
      <rPr>
        <sz val="11"/>
        <color indexed="8"/>
        <rFont val="宋体"/>
        <charset val="134"/>
      </rPr>
      <t>公共垃圾站厕改造项目、茅花塘</t>
    </r>
    <r>
      <rPr>
        <sz val="11"/>
        <color indexed="8"/>
        <rFont val="Arial"/>
        <charset val="134"/>
      </rPr>
      <t>3#</t>
    </r>
    <r>
      <rPr>
        <sz val="11"/>
        <color indexed="8"/>
        <rFont val="宋体"/>
        <charset val="134"/>
      </rPr>
      <t>公共垃圾站厕所改造项目</t>
    </r>
  </si>
  <si>
    <t>科腾小区公共垃圾站改造项目</t>
  </si>
  <si>
    <r>
      <rPr>
        <sz val="11"/>
        <color indexed="8"/>
        <rFont val="宋体"/>
        <charset val="134"/>
      </rPr>
      <t>李家湾</t>
    </r>
    <r>
      <rPr>
        <sz val="11"/>
        <color indexed="8"/>
        <rFont val="Arial"/>
        <charset val="134"/>
      </rPr>
      <t>1#</t>
    </r>
    <r>
      <rPr>
        <sz val="11"/>
        <color indexed="8"/>
        <rFont val="宋体"/>
        <charset val="134"/>
      </rPr>
      <t>公共垃圾站厕改造项目</t>
    </r>
  </si>
  <si>
    <t>高星物流园金山路西侧站厕改造项目</t>
  </si>
  <si>
    <t>高星物流园生活广场站厕改造项目</t>
  </si>
  <si>
    <t>乌山街道污水处理厂挡土墙修复工程</t>
  </si>
  <si>
    <t>乌山街道安子坡重建地公共安全提升工程</t>
  </si>
  <si>
    <t>团山湖雷锋精神教育实践基地房屋提质改造工程</t>
  </si>
  <si>
    <t>安子坡公共垃圾站厕改建项目</t>
  </si>
  <si>
    <t>高星物流园生活广场站厕项目、高星物流园金山路西侧站厕项目</t>
  </si>
  <si>
    <r>
      <rPr>
        <sz val="11"/>
        <color indexed="8"/>
        <rFont val="宋体"/>
        <charset val="134"/>
      </rPr>
      <t>茅花塘</t>
    </r>
    <r>
      <rPr>
        <sz val="11"/>
        <color indexed="8"/>
        <rFont val="Arial"/>
        <charset val="134"/>
      </rPr>
      <t>1#</t>
    </r>
    <r>
      <rPr>
        <sz val="11"/>
        <color indexed="8"/>
        <rFont val="宋体"/>
        <charset val="134"/>
      </rPr>
      <t>公共垃圾站厕改造项目</t>
    </r>
  </si>
  <si>
    <t>乌山街道创业三期安置小区和横塘新村小区公共安全提升工程</t>
  </si>
  <si>
    <t>乌山街道双丰村供水工程</t>
  </si>
  <si>
    <t>乌山街道污水厂挡土墙修复工程</t>
  </si>
  <si>
    <r>
      <rPr>
        <sz val="11"/>
        <color indexed="8"/>
        <rFont val="宋体"/>
        <charset val="134"/>
      </rPr>
      <t>丁字湾街道</t>
    </r>
    <r>
      <rPr>
        <sz val="11"/>
        <color indexed="8"/>
        <rFont val="Arial"/>
        <charset val="134"/>
      </rPr>
      <t>2022</t>
    </r>
    <r>
      <rPr>
        <sz val="11"/>
        <color indexed="8"/>
        <rFont val="宋体"/>
        <charset val="134"/>
      </rPr>
      <t>年老旧小区提质改造项目</t>
    </r>
  </si>
  <si>
    <t>长沙市望城区丁字湾街道办事处</t>
  </si>
  <si>
    <t>丁字湾街道施家湖公共垃圾站新建工程项目</t>
  </si>
  <si>
    <t>丁字湾街道限价商品房配套道路有限公司</t>
  </si>
  <si>
    <t>丁字湾社区三场塘治理工程</t>
  </si>
  <si>
    <t>丁字镇向东路建设项目</t>
  </si>
  <si>
    <t>翻身新村雨污分流改造工程</t>
  </si>
  <si>
    <t>翻身垸撇洪渠污水治理工程项目</t>
  </si>
  <si>
    <t>中油安达雨污分流改造工程</t>
  </si>
  <si>
    <t>丁字湾限价商品房配套道路</t>
  </si>
  <si>
    <t>丁字湾街道北苑公共安全提升项目</t>
  </si>
  <si>
    <t>丁字湾街道南苑提质改造项目</t>
  </si>
  <si>
    <r>
      <rPr>
        <sz val="11"/>
        <color indexed="8"/>
        <rFont val="Arial"/>
        <charset val="134"/>
      </rPr>
      <t>2023</t>
    </r>
    <r>
      <rPr>
        <sz val="11"/>
        <color indexed="8"/>
        <rFont val="宋体"/>
        <charset val="134"/>
      </rPr>
      <t>年矿山生态修复项目</t>
    </r>
  </si>
  <si>
    <t>丁字湾翻身垸老屋滑坡地质灾害治理项目</t>
  </si>
  <si>
    <t>丁字湾街道南北二区出户管及立管雨污分流改造</t>
  </si>
  <si>
    <t>京阳小区、桃花园公共安全提升项目</t>
  </si>
  <si>
    <r>
      <rPr>
        <sz val="11"/>
        <color indexed="8"/>
        <rFont val="宋体"/>
        <charset val="134"/>
      </rPr>
      <t>京广线</t>
    </r>
    <r>
      <rPr>
        <sz val="11"/>
        <color indexed="8"/>
        <rFont val="Arial"/>
        <charset val="134"/>
      </rPr>
      <t>K1546+000-K1548+000</t>
    </r>
    <r>
      <rPr>
        <sz val="11"/>
        <color indexed="8"/>
        <rFont val="宋体"/>
        <charset val="134"/>
      </rPr>
      <t>区段安全隐患整治项目</t>
    </r>
  </si>
  <si>
    <t>丁字湾街道高叶坡小区公共安全提升工程</t>
  </si>
  <si>
    <t>丁字湾街道周湖泵站排区水系整治工程</t>
  </si>
  <si>
    <t>丁字湾街道百街千巷环境综合整治项目</t>
  </si>
  <si>
    <t>丁字湾街道中心城区桥隧养护项目</t>
  </si>
  <si>
    <r>
      <rPr>
        <sz val="11"/>
        <color indexed="8"/>
        <rFont val="Arial"/>
        <charset val="134"/>
      </rPr>
      <t>2023</t>
    </r>
    <r>
      <rPr>
        <sz val="11"/>
        <color indexed="8"/>
        <rFont val="宋体"/>
        <charset val="134"/>
      </rPr>
      <t>年度历史遗留矿山生态修复工程</t>
    </r>
  </si>
  <si>
    <t>丁字湾街道南北二区出户管及立管雨污分流改造项目</t>
  </si>
  <si>
    <t>丁字湾街道双桥片区管网检测修复项目</t>
  </si>
  <si>
    <t>丁字湾街道小区管网改造工程</t>
  </si>
  <si>
    <t>翻身垸撇洪渠污水治理工程项目（芙蓉北路至外贸路）</t>
  </si>
  <si>
    <r>
      <rPr>
        <sz val="11"/>
        <color indexed="8"/>
        <rFont val="宋体"/>
        <charset val="134"/>
      </rPr>
      <t>京广线（</t>
    </r>
    <r>
      <rPr>
        <sz val="11"/>
        <color indexed="8"/>
        <rFont val="Arial"/>
        <charset val="134"/>
      </rPr>
      <t>K1546-1548</t>
    </r>
    <r>
      <rPr>
        <sz val="11"/>
        <color indexed="8"/>
        <rFont val="宋体"/>
        <charset val="134"/>
      </rPr>
      <t>）段安全隐患整治项目</t>
    </r>
  </si>
  <si>
    <t>施家湖丁字湾街道垃圾中转站新建项目</t>
  </si>
  <si>
    <t>望城区丁字湾街道小区管网改造工程</t>
  </si>
  <si>
    <t>长沙市望城区大泽湖街道办事处</t>
  </si>
  <si>
    <t>东塘黑臭水体治理</t>
  </si>
  <si>
    <t>荷塘月色小区雨污分流改造工程</t>
  </si>
  <si>
    <t>望城区中心城区桥隧维修养护工程项目</t>
  </si>
  <si>
    <r>
      <rPr>
        <sz val="11"/>
        <color indexed="8"/>
        <rFont val="宋体"/>
        <charset val="134"/>
      </rPr>
      <t>望城中心城区桥隧维修养护工程项目</t>
    </r>
    <r>
      <rPr>
        <sz val="11"/>
        <color indexed="8"/>
        <rFont val="Arial"/>
        <charset val="134"/>
      </rPr>
      <t>(</t>
    </r>
    <r>
      <rPr>
        <sz val="11"/>
        <color indexed="8"/>
        <rFont val="宋体"/>
        <charset val="134"/>
      </rPr>
      <t>大泽湖段）</t>
    </r>
  </si>
  <si>
    <r>
      <rPr>
        <sz val="11"/>
        <color indexed="8"/>
        <rFont val="宋体"/>
        <charset val="134"/>
      </rPr>
      <t>大泽湖街道荷塘月色小区雨污分流改造工程</t>
    </r>
    <r>
      <rPr>
        <sz val="11"/>
        <color indexed="8"/>
        <rFont val="Arial"/>
        <charset val="134"/>
      </rPr>
      <t>A</t>
    </r>
    <r>
      <rPr>
        <sz val="11"/>
        <color indexed="8"/>
        <rFont val="宋体"/>
        <charset val="134"/>
      </rPr>
      <t>区</t>
    </r>
  </si>
  <si>
    <t>大泽湖街道荷塘月色公共垃圾站厕改造工程</t>
  </si>
  <si>
    <t>大泽湖街道荷塘月色小区公共按提升工程</t>
  </si>
  <si>
    <t>农民安置房大湖小区公共安全提升工程</t>
  </si>
  <si>
    <t>大泽湖街道东塘清淤工程</t>
  </si>
  <si>
    <t>荷塘月色公共垃圾站厕改造工程项目</t>
  </si>
  <si>
    <r>
      <rPr>
        <sz val="11"/>
        <color indexed="8"/>
        <rFont val="宋体"/>
        <charset val="134"/>
      </rPr>
      <t>荷塘月色小区雨污分流改造工程（</t>
    </r>
    <r>
      <rPr>
        <sz val="11"/>
        <color indexed="8"/>
        <rFont val="Arial"/>
        <charset val="134"/>
      </rPr>
      <t>A</t>
    </r>
    <r>
      <rPr>
        <sz val="11"/>
        <color indexed="8"/>
        <rFont val="宋体"/>
        <charset val="134"/>
      </rPr>
      <t>）</t>
    </r>
  </si>
  <si>
    <t>农民安置房商学院安置小区公共安全提升工程</t>
  </si>
  <si>
    <t>茶亭、东城集镇管网新增、维修项目</t>
  </si>
  <si>
    <t>长沙市望城区茶亭镇人民政府</t>
  </si>
  <si>
    <r>
      <rPr>
        <sz val="11"/>
        <color indexed="8"/>
        <rFont val="宋体"/>
        <charset val="134"/>
      </rPr>
      <t>茶亭镇</t>
    </r>
    <r>
      <rPr>
        <sz val="11"/>
        <color indexed="8"/>
        <rFont val="Arial"/>
        <charset val="134"/>
      </rPr>
      <t>X174</t>
    </r>
    <r>
      <rPr>
        <sz val="11"/>
        <color indexed="8"/>
        <rFont val="宋体"/>
        <charset val="134"/>
      </rPr>
      <t>县道损毁道路修复工程</t>
    </r>
  </si>
  <si>
    <t>茶亭镇东城示范小区二期基础设施配套工程</t>
  </si>
  <si>
    <t>茶亭镇东城示范小区规划道路项目</t>
  </si>
  <si>
    <t>茶亭镇东伽山公共厕所新建项目</t>
  </si>
  <si>
    <t>茶亭镇浩头市雨污分流项目</t>
  </si>
  <si>
    <t>茶亭镇柳树塘片区雨污分流工程款</t>
  </si>
  <si>
    <t>茶亭镇龙咀重建地提质工程款</t>
  </si>
  <si>
    <t>茶亭镇排水管网普查费用</t>
  </si>
  <si>
    <t>茶亭镇苏蓼垸中直渠垮塌抢险修缮工程</t>
  </si>
  <si>
    <t>茶亭镇细坝湾片区雨污分流项目</t>
  </si>
  <si>
    <t>茶亭镇东城黄狮塘片区主管网提质工程</t>
  </si>
  <si>
    <t>茶亭镇杨家垅主管网更换、修缮工程</t>
  </si>
  <si>
    <t>茶亭镇西湖寺村公共垃圾站厕新建工程项目</t>
  </si>
  <si>
    <t>戴公桥村阿弥石组不稳定斜坡地灾治理工程</t>
  </si>
  <si>
    <t>茶亭镇电厂大道东延线新建工程项目</t>
  </si>
  <si>
    <t>茶亭镇东城黄狮塘片区主管提质工程</t>
  </si>
  <si>
    <r>
      <rPr>
        <sz val="11"/>
        <color indexed="8"/>
        <rFont val="宋体"/>
        <charset val="134"/>
      </rPr>
      <t>茶亭镇铜官园区花果路北沿线</t>
    </r>
    <r>
      <rPr>
        <sz val="11"/>
        <color indexed="8"/>
        <rFont val="Arial"/>
        <charset val="134"/>
      </rPr>
      <t>K0+380-</t>
    </r>
    <r>
      <rPr>
        <sz val="11"/>
        <color indexed="8"/>
        <rFont val="宋体"/>
        <charset val="134"/>
      </rPr>
      <t>终点道路工程施工</t>
    </r>
  </si>
  <si>
    <t>茶亭镇西湖寺村公共垃圾站厕新建工程</t>
  </si>
  <si>
    <t>茶亭镇杨家垅主管更换、修缮工程</t>
  </si>
  <si>
    <t>戴公桥村阿弥石组不稳定斜坡地质灾害工程治理项目</t>
  </si>
  <si>
    <t>茶亭镇洪开桥公共厕所新建项目</t>
  </si>
  <si>
    <t>茶亭镇泉丰村、杨家坪村供水主管网改造工程</t>
  </si>
  <si>
    <t>茶亭镇农民安置房小区公共安全提升工程</t>
  </si>
  <si>
    <t>茶亭镇东城示范小区公共安全提升工程</t>
  </si>
  <si>
    <t>格塘污水入户管网维修工程</t>
  </si>
  <si>
    <t>长沙市望城区靖港镇人民政府</t>
  </si>
  <si>
    <t>靖港新镇污水管网维修工程</t>
  </si>
  <si>
    <t>靖港镇格塘集镇公共垃圾站建设工程</t>
  </si>
  <si>
    <t>靖港镇格塘污水管网维修工程</t>
  </si>
  <si>
    <t>靖港镇引水渠公共厕所新建项目</t>
  </si>
  <si>
    <t>靖港镇金星安置小区至古镇段污水管网维修提质工程</t>
  </si>
  <si>
    <t>格塘敬老院改造工程</t>
  </si>
  <si>
    <t>桥驿镇尤子岭重建安置小区公共安全提升项目</t>
  </si>
  <si>
    <t>靖港镇玉新公路亮化工程</t>
  </si>
  <si>
    <t>长沙市望城区靖港镇玉新公路亮化工程</t>
  </si>
  <si>
    <r>
      <rPr>
        <sz val="11"/>
        <color indexed="8"/>
        <rFont val="Arial"/>
        <charset val="134"/>
      </rPr>
      <t>2019</t>
    </r>
    <r>
      <rPr>
        <sz val="11"/>
        <color indexed="8"/>
        <rFont val="宋体"/>
        <charset val="134"/>
      </rPr>
      <t>年桥驿镇文星集镇污水管网改造工程</t>
    </r>
  </si>
  <si>
    <t>长沙市望城区桥驿镇人民政府</t>
  </si>
  <si>
    <r>
      <rPr>
        <sz val="11"/>
        <color indexed="8"/>
        <rFont val="Arial"/>
        <charset val="134"/>
      </rPr>
      <t>2022</t>
    </r>
    <r>
      <rPr>
        <sz val="11"/>
        <color indexed="8"/>
        <rFont val="宋体"/>
        <charset val="134"/>
      </rPr>
      <t>年桥驿镇毛家潭污水提升工程项目</t>
    </r>
  </si>
  <si>
    <t>桥驿镇污水处理厂进水管道修复工程</t>
  </si>
  <si>
    <t>桥驿镇文星集镇及周边污水收集及处理项目</t>
  </si>
  <si>
    <t>尤子岭安置小区公共安全提升工程</t>
  </si>
  <si>
    <t>罗莎南北二组重建安置区公共安全提升工程</t>
  </si>
  <si>
    <t>菖蒲塘安置小区公共安全提升工程</t>
  </si>
  <si>
    <r>
      <rPr>
        <sz val="11"/>
        <color indexed="8"/>
        <rFont val="Arial"/>
        <charset val="134"/>
      </rPr>
      <t>2022</t>
    </r>
    <r>
      <rPr>
        <sz val="11"/>
        <color indexed="8"/>
        <rFont val="宋体"/>
        <charset val="134"/>
      </rPr>
      <t>年丁字威灵变至桥驿镇电力回路建设项目</t>
    </r>
  </si>
  <si>
    <t>桥驿镇菖蒲塘重建地公共安全提升项目</t>
  </si>
  <si>
    <t>桥驿镇罗莎重建安置小区、南北二组安置小区公共安全提升项目</t>
  </si>
  <si>
    <r>
      <rPr>
        <sz val="11"/>
        <color indexed="8"/>
        <rFont val="Arial"/>
        <charset val="134"/>
      </rPr>
      <t>2022</t>
    </r>
    <r>
      <rPr>
        <sz val="11"/>
        <color indexed="8"/>
        <rFont val="宋体"/>
        <charset val="134"/>
      </rPr>
      <t>年尤子岭安置区截污治污项目</t>
    </r>
  </si>
  <si>
    <t>黑麋峰数字乡村综合治理平台项目</t>
  </si>
  <si>
    <t>乔口集镇污水管网修复及雨水截流项目二期工程项目监理费</t>
  </si>
  <si>
    <t>长沙市望城区乔口镇人民政府</t>
  </si>
  <si>
    <t>乔口镇乔口社区公共垃圾站厕新建工程项目</t>
  </si>
  <si>
    <r>
      <rPr>
        <sz val="11"/>
        <color indexed="8"/>
        <rFont val="宋体"/>
        <charset val="134"/>
      </rPr>
      <t>乔口镇乔口社区六组公厕、中河街</t>
    </r>
    <r>
      <rPr>
        <sz val="11"/>
        <color indexed="8"/>
        <rFont val="Arial"/>
        <charset val="134"/>
      </rPr>
      <t>58</t>
    </r>
    <r>
      <rPr>
        <sz val="11"/>
        <color indexed="8"/>
        <rFont val="宋体"/>
        <charset val="134"/>
      </rPr>
      <t>号后公厕、乔口镇东停车场、柳林江二组公厕、水利风景区公厕等</t>
    </r>
    <r>
      <rPr>
        <sz val="11"/>
        <color indexed="8"/>
        <rFont val="Arial"/>
        <charset val="134"/>
      </rPr>
      <t>5</t>
    </r>
    <r>
      <rPr>
        <sz val="11"/>
        <color indexed="8"/>
        <rFont val="宋体"/>
        <charset val="134"/>
      </rPr>
      <t>个公共厕所改造工程项目</t>
    </r>
  </si>
  <si>
    <t>乔口镇日照中心公共厕所改造项目</t>
  </si>
  <si>
    <r>
      <rPr>
        <sz val="11"/>
        <color indexed="8"/>
        <rFont val="宋体"/>
        <charset val="134"/>
      </rPr>
      <t>中河街</t>
    </r>
    <r>
      <rPr>
        <sz val="11"/>
        <color indexed="8"/>
        <rFont val="Arial"/>
        <charset val="134"/>
      </rPr>
      <t>65</t>
    </r>
    <r>
      <rPr>
        <sz val="11"/>
        <color indexed="8"/>
        <rFont val="宋体"/>
        <charset val="134"/>
      </rPr>
      <t>号公共厕所改造项目</t>
    </r>
  </si>
  <si>
    <t>乔口集镇污水管网修复及雨水截流项目二期工程项目</t>
  </si>
  <si>
    <t>四、生态环保项目</t>
  </si>
  <si>
    <t>彩陶污水处理项目</t>
  </si>
  <si>
    <t>彩陶源污水提升泵站维修加固工程项目</t>
  </si>
  <si>
    <r>
      <rPr>
        <sz val="11"/>
        <color indexed="8"/>
        <rFont val="宋体"/>
        <charset val="134"/>
      </rPr>
      <t>旺旺路（金星大道</t>
    </r>
    <r>
      <rPr>
        <sz val="11"/>
        <color indexed="8"/>
        <rFont val="Arial"/>
        <charset val="134"/>
      </rPr>
      <t>—</t>
    </r>
    <r>
      <rPr>
        <sz val="11"/>
        <color indexed="8"/>
        <rFont val="宋体"/>
        <charset val="134"/>
      </rPr>
      <t>雷锋大道）污水管改造工程</t>
    </r>
  </si>
  <si>
    <r>
      <rPr>
        <sz val="11"/>
        <color indexed="8"/>
        <rFont val="宋体"/>
        <charset val="134"/>
      </rPr>
      <t>唯罗克路（取忠路</t>
    </r>
    <r>
      <rPr>
        <sz val="11"/>
        <color indexed="8"/>
        <rFont val="Arial"/>
        <charset val="134"/>
      </rPr>
      <t>-</t>
    </r>
    <r>
      <rPr>
        <sz val="11"/>
        <color indexed="8"/>
        <rFont val="宋体"/>
        <charset val="134"/>
      </rPr>
      <t>望府路）污水管道工程</t>
    </r>
  </si>
  <si>
    <t>长沙市望城区湘江干流入河排污口整治工程打捆项目</t>
  </si>
  <si>
    <r>
      <rPr>
        <sz val="11"/>
        <color indexed="8"/>
        <rFont val="宋体"/>
        <charset val="134"/>
      </rPr>
      <t>长望路西延线（藕塘隧道</t>
    </r>
    <r>
      <rPr>
        <sz val="11"/>
        <color indexed="8"/>
        <rFont val="Arial"/>
        <charset val="134"/>
      </rPr>
      <t>—</t>
    </r>
    <r>
      <rPr>
        <sz val="11"/>
        <color indexed="8"/>
        <rFont val="宋体"/>
        <charset val="134"/>
      </rPr>
      <t>金甲冲路）声屏障项目</t>
    </r>
  </si>
  <si>
    <t>郭亮路入河口智能分流井改造工程</t>
  </si>
  <si>
    <t>喻家坪高排涵明渠段底部硬化及周边环境整治项目</t>
  </si>
  <si>
    <t>高塘岭大道与雷锋路交叉口易涝点整治工程项目</t>
  </si>
  <si>
    <r>
      <rPr>
        <sz val="11"/>
        <color indexed="8"/>
        <rFont val="宋体"/>
        <charset val="134"/>
      </rPr>
      <t>莲湖路与旺旺路交叉口东北地块雨污分流工程</t>
    </r>
    <r>
      <rPr>
        <sz val="11"/>
        <color indexed="8"/>
        <rFont val="Arial"/>
        <charset val="134"/>
      </rPr>
      <t>-</t>
    </r>
    <r>
      <rPr>
        <sz val="11"/>
        <color indexed="8"/>
        <rFont val="宋体"/>
        <charset val="134"/>
      </rPr>
      <t>排水设施改造项目</t>
    </r>
  </si>
  <si>
    <t>杨峰撇洪渠明渠段臭味整治工程</t>
  </si>
  <si>
    <t>大泽湖提升泵站</t>
  </si>
  <si>
    <t>东马重建地截污及下游管渠清淤</t>
  </si>
  <si>
    <t>规划支路二雨污水管线工程</t>
  </si>
  <si>
    <t>金星路污水主干管</t>
  </si>
  <si>
    <r>
      <rPr>
        <sz val="11"/>
        <color indexed="8"/>
        <rFont val="宋体"/>
        <charset val="134"/>
      </rPr>
      <t>雷锋大道（工农路口</t>
    </r>
    <r>
      <rPr>
        <sz val="11"/>
        <color indexed="8"/>
        <rFont val="Arial"/>
        <charset val="134"/>
      </rPr>
      <t>-</t>
    </r>
    <r>
      <rPr>
        <sz val="11"/>
        <color indexed="8"/>
        <rFont val="宋体"/>
        <charset val="134"/>
      </rPr>
      <t>望城污水厂）污水管道</t>
    </r>
  </si>
  <si>
    <t>莲湖重建地片区截污工程</t>
  </si>
  <si>
    <t>长沙地铁四号线湘江新城站、汉王陵公园站污水排放改造项目工程</t>
  </si>
  <si>
    <r>
      <rPr>
        <sz val="11"/>
        <color indexed="8"/>
        <rFont val="宋体"/>
        <charset val="134"/>
      </rPr>
      <t>桑梓路（桑梓二路</t>
    </r>
    <r>
      <rPr>
        <sz val="11"/>
        <color indexed="8"/>
        <rFont val="Arial"/>
        <charset val="134"/>
      </rPr>
      <t>-</t>
    </r>
    <r>
      <rPr>
        <sz val="11"/>
        <color indexed="8"/>
        <rFont val="宋体"/>
        <charset val="134"/>
      </rPr>
      <t>金星大道）污水管网工程</t>
    </r>
  </si>
  <si>
    <r>
      <rPr>
        <sz val="11"/>
        <color indexed="8"/>
        <rFont val="宋体"/>
        <charset val="134"/>
      </rPr>
      <t>湾田路（太阳山路</t>
    </r>
    <r>
      <rPr>
        <sz val="11"/>
        <color indexed="8"/>
        <rFont val="Arial"/>
        <charset val="134"/>
      </rPr>
      <t>-</t>
    </r>
    <r>
      <rPr>
        <sz val="11"/>
        <color indexed="8"/>
        <rFont val="宋体"/>
        <charset val="134"/>
      </rPr>
      <t>腊树塘路）污水管网改造工程</t>
    </r>
  </si>
  <si>
    <t>金潇路污水管网改造</t>
  </si>
  <si>
    <t>月亮岛片区应急工程（杨峰撇洪渠提升泵站、白石湖提升泵站、普瑞路截流井）</t>
  </si>
  <si>
    <r>
      <rPr>
        <sz val="11"/>
        <color indexed="8"/>
        <rFont val="宋体"/>
        <charset val="134"/>
      </rPr>
      <t>金星大道（荷塘撇洪渠</t>
    </r>
    <r>
      <rPr>
        <sz val="11"/>
        <color indexed="8"/>
        <rFont val="Arial"/>
        <charset val="134"/>
      </rPr>
      <t>-</t>
    </r>
    <r>
      <rPr>
        <sz val="11"/>
        <color indexed="8"/>
        <rFont val="宋体"/>
        <charset val="134"/>
      </rPr>
      <t>山与墅）污水管网</t>
    </r>
  </si>
  <si>
    <t>杨峰撇洪渠、白石湖前渠流域系统治理及大排查项目</t>
  </si>
  <si>
    <t>饮用水源监测管理系统</t>
  </si>
  <si>
    <t>长沙市生态环境局望城分局</t>
  </si>
  <si>
    <r>
      <rPr>
        <sz val="11"/>
        <color indexed="8"/>
        <rFont val="Arial"/>
        <charset val="134"/>
      </rPr>
      <t>2024</t>
    </r>
    <r>
      <rPr>
        <sz val="11"/>
        <color indexed="8"/>
        <rFont val="宋体"/>
        <charset val="134"/>
      </rPr>
      <t>年望城区截污治污综合治理项目雷锋公园东湖水污染问题应急整治工程</t>
    </r>
  </si>
  <si>
    <r>
      <rPr>
        <sz val="11"/>
        <color indexed="8"/>
        <rFont val="Arial"/>
        <charset val="134"/>
      </rPr>
      <t>2024</t>
    </r>
    <r>
      <rPr>
        <sz val="11"/>
        <color indexed="8"/>
        <rFont val="宋体"/>
        <charset val="134"/>
      </rPr>
      <t>年望城区截污治污综合治理项目桑梓路至金星北路，梅园路至金星北路封堵、抽水、清淤</t>
    </r>
  </si>
  <si>
    <r>
      <rPr>
        <sz val="11"/>
        <color indexed="8"/>
        <rFont val="Arial"/>
        <charset val="134"/>
      </rPr>
      <t>2024</t>
    </r>
    <r>
      <rPr>
        <sz val="11"/>
        <color indexed="8"/>
        <rFont val="宋体"/>
        <charset val="134"/>
      </rPr>
      <t>年望城区截污治污综合治理项目沙市望城区腊树塘路管网封堵抽水清淤整治项目</t>
    </r>
  </si>
  <si>
    <r>
      <rPr>
        <sz val="11"/>
        <color indexed="8"/>
        <rFont val="Arial"/>
        <charset val="134"/>
      </rPr>
      <t>2024</t>
    </r>
    <r>
      <rPr>
        <sz val="11"/>
        <color indexed="8"/>
        <rFont val="宋体"/>
        <charset val="134"/>
      </rPr>
      <t>年望城区截污治污综合治理项目望城区杨峰撇洪渠银杉路处涵洞除臭整治</t>
    </r>
  </si>
  <si>
    <t>废旧大市场路面雨污分流改造（一期）工程</t>
  </si>
  <si>
    <t>荷塘撇洪渠（普瑞路口）整治工程</t>
  </si>
  <si>
    <t>湖南废旧大市场排水问题二期整改应急工程</t>
  </si>
  <si>
    <t>水质检测</t>
  </si>
  <si>
    <t>中央环保督察期间望城区污水管网排查整治施工</t>
  </si>
  <si>
    <t>五、信息化建设项目</t>
  </si>
  <si>
    <t>智慧政务</t>
  </si>
  <si>
    <t>长沙市望城区行政审批服务局</t>
  </si>
  <si>
    <t>智慧机关（行政大楼无感通行）子项目</t>
  </si>
  <si>
    <t>长沙市望城区机关事务中心</t>
  </si>
  <si>
    <r>
      <rPr>
        <sz val="11"/>
        <color indexed="8"/>
        <rFont val="宋体"/>
        <charset val="134"/>
      </rPr>
      <t>长沙市望城区智慧城市建设（</t>
    </r>
    <r>
      <rPr>
        <sz val="11"/>
        <color indexed="8"/>
        <rFont val="Arial"/>
        <charset val="134"/>
      </rPr>
      <t>2019-2022</t>
    </r>
    <r>
      <rPr>
        <sz val="11"/>
        <color indexed="8"/>
        <rFont val="宋体"/>
        <charset val="134"/>
      </rPr>
      <t>）项目智慧机关</t>
    </r>
  </si>
  <si>
    <t>望城区新型智慧城市人事考试网上报名管理系统建设项目</t>
  </si>
  <si>
    <t>长沙市望城区人力资源和社会保障局</t>
  </si>
  <si>
    <t>望城区建设领域劳资专员培训监管系统及便民表单填报系统建设项目</t>
  </si>
  <si>
    <t>人事考试网上报名系统</t>
  </si>
  <si>
    <r>
      <rPr>
        <sz val="11"/>
        <color indexed="8"/>
        <rFont val="宋体"/>
        <charset val="134"/>
      </rPr>
      <t>长沙市望城区新型智慧城市建设（</t>
    </r>
    <r>
      <rPr>
        <sz val="11"/>
        <color indexed="8"/>
        <rFont val="Arial"/>
        <charset val="134"/>
      </rPr>
      <t>2019-2022</t>
    </r>
    <r>
      <rPr>
        <sz val="11"/>
        <color indexed="8"/>
        <rFont val="宋体"/>
        <charset val="134"/>
      </rPr>
      <t>年）项目智慧水利子项目</t>
    </r>
  </si>
  <si>
    <t>长沙市望城区水利局</t>
  </si>
  <si>
    <r>
      <rPr>
        <sz val="11"/>
        <color indexed="8"/>
        <rFont val="宋体"/>
        <charset val="134"/>
      </rPr>
      <t>望城区排水管网</t>
    </r>
    <r>
      <rPr>
        <sz val="11"/>
        <color indexed="8"/>
        <rFont val="Arial"/>
        <charset val="134"/>
      </rPr>
      <t>GIS</t>
    </r>
    <r>
      <rPr>
        <sz val="11"/>
        <color indexed="8"/>
        <rFont val="宋体"/>
        <charset val="134"/>
      </rPr>
      <t>系统</t>
    </r>
    <r>
      <rPr>
        <sz val="11"/>
        <color indexed="8"/>
        <rFont val="Arial"/>
        <charset val="134"/>
      </rPr>
      <t xml:space="preserve">
</t>
    </r>
    <r>
      <rPr>
        <sz val="11"/>
        <color indexed="8"/>
        <rFont val="宋体"/>
        <charset val="134"/>
      </rPr>
      <t>备注：海绵城市专项资金</t>
    </r>
  </si>
  <si>
    <r>
      <rPr>
        <sz val="11"/>
        <color indexed="8"/>
        <rFont val="宋体"/>
        <charset val="134"/>
      </rPr>
      <t>长沙市望城区新型智慧城市建设（</t>
    </r>
    <r>
      <rPr>
        <sz val="11"/>
        <color indexed="8"/>
        <rFont val="Arial"/>
        <charset val="134"/>
      </rPr>
      <t>2019</t>
    </r>
    <r>
      <rPr>
        <sz val="11"/>
        <color indexed="8"/>
        <rFont val="宋体"/>
        <charset val="134"/>
      </rPr>
      <t>年至</t>
    </r>
    <r>
      <rPr>
        <sz val="11"/>
        <color indexed="8"/>
        <rFont val="Arial"/>
        <charset val="134"/>
      </rPr>
      <t>2022</t>
    </r>
    <r>
      <rPr>
        <sz val="11"/>
        <color indexed="8"/>
        <rFont val="宋体"/>
        <charset val="134"/>
      </rPr>
      <t>年）项目智慧交通（交警板块）子项目</t>
    </r>
  </si>
  <si>
    <r>
      <rPr>
        <sz val="11"/>
        <color indexed="8"/>
        <rFont val="宋体"/>
        <charset val="134"/>
      </rPr>
      <t>长沙市望城区新型智慧城市建设（</t>
    </r>
    <r>
      <rPr>
        <sz val="11"/>
        <color indexed="8"/>
        <rFont val="Arial"/>
        <charset val="134"/>
      </rPr>
      <t>2019</t>
    </r>
    <r>
      <rPr>
        <sz val="11"/>
        <color indexed="8"/>
        <rFont val="宋体"/>
        <charset val="134"/>
      </rPr>
      <t>年至</t>
    </r>
    <r>
      <rPr>
        <sz val="11"/>
        <color indexed="8"/>
        <rFont val="Arial"/>
        <charset val="134"/>
      </rPr>
      <t>2022</t>
    </r>
    <r>
      <rPr>
        <sz val="11"/>
        <color indexed="8"/>
        <rFont val="宋体"/>
        <charset val="134"/>
      </rPr>
      <t>年）项目望城区无证城市（一期）子项目</t>
    </r>
  </si>
  <si>
    <t>望城区新型智慧城市饮用水源地监测管理系统项目</t>
  </si>
  <si>
    <t>望城区电子政务网终端安全管控体系建设项目</t>
  </si>
  <si>
    <t>长沙市望城区数据资源中心</t>
  </si>
  <si>
    <r>
      <rPr>
        <sz val="11"/>
        <color indexed="8"/>
        <rFont val="宋体"/>
        <charset val="134"/>
      </rPr>
      <t>长沙市望城区新型智慧城市建设（</t>
    </r>
    <r>
      <rPr>
        <sz val="11"/>
        <color indexed="8"/>
        <rFont val="Arial"/>
        <charset val="134"/>
      </rPr>
      <t>2019-2022</t>
    </r>
    <r>
      <rPr>
        <sz val="11"/>
        <color indexed="8"/>
        <rFont val="宋体"/>
        <charset val="134"/>
      </rPr>
      <t>年）项目鲲鹏云平台（含大数据平台及</t>
    </r>
    <r>
      <rPr>
        <sz val="11"/>
        <color indexed="8"/>
        <rFont val="Arial"/>
        <charset val="134"/>
      </rPr>
      <t>IOC</t>
    </r>
    <r>
      <rPr>
        <sz val="11"/>
        <color indexed="8"/>
        <rFont val="宋体"/>
        <charset val="134"/>
      </rPr>
      <t>可视化）子项目</t>
    </r>
  </si>
  <si>
    <r>
      <rPr>
        <sz val="11"/>
        <color indexed="8"/>
        <rFont val="宋体"/>
        <charset val="134"/>
      </rPr>
      <t>长沙市望城区新型智慧城市建设（</t>
    </r>
    <r>
      <rPr>
        <sz val="11"/>
        <color indexed="8"/>
        <rFont val="Arial"/>
        <charset val="134"/>
      </rPr>
      <t>2019-2022</t>
    </r>
    <r>
      <rPr>
        <sz val="11"/>
        <color indexed="8"/>
        <rFont val="宋体"/>
        <charset val="134"/>
      </rPr>
      <t>年）项目人工智能和</t>
    </r>
    <r>
      <rPr>
        <sz val="11"/>
        <color indexed="8"/>
        <rFont val="Arial"/>
        <charset val="134"/>
      </rPr>
      <t>IOC</t>
    </r>
    <r>
      <rPr>
        <sz val="11"/>
        <color indexed="8"/>
        <rFont val="宋体"/>
        <charset val="134"/>
      </rPr>
      <t>主题分析平台子项目</t>
    </r>
  </si>
  <si>
    <r>
      <rPr>
        <sz val="11"/>
        <color indexed="8"/>
        <rFont val="宋体"/>
        <charset val="134"/>
      </rPr>
      <t>长沙市望城区新型智慧城市建设（</t>
    </r>
    <r>
      <rPr>
        <sz val="11"/>
        <color indexed="8"/>
        <rFont val="Arial"/>
        <charset val="134"/>
      </rPr>
      <t>2019-2022</t>
    </r>
    <r>
      <rPr>
        <sz val="11"/>
        <color indexed="8"/>
        <rFont val="宋体"/>
        <charset val="134"/>
      </rPr>
      <t>年）项目智慧城市运营中心（</t>
    </r>
    <r>
      <rPr>
        <sz val="11"/>
        <color indexed="8"/>
        <rFont val="Arial"/>
        <charset val="134"/>
      </rPr>
      <t>IOC</t>
    </r>
    <r>
      <rPr>
        <sz val="11"/>
        <color indexed="8"/>
        <rFont val="宋体"/>
        <charset val="134"/>
      </rPr>
      <t>）弱电智能化子项目</t>
    </r>
  </si>
  <si>
    <r>
      <rPr>
        <sz val="11"/>
        <color indexed="8"/>
        <rFont val="宋体"/>
        <charset val="134"/>
      </rPr>
      <t>长沙市望城区新型智慧城市建设（</t>
    </r>
    <r>
      <rPr>
        <sz val="11"/>
        <color indexed="8"/>
        <rFont val="Arial"/>
        <charset val="134"/>
      </rPr>
      <t>2019-2022</t>
    </r>
    <r>
      <rPr>
        <sz val="11"/>
        <color indexed="8"/>
        <rFont val="宋体"/>
        <charset val="134"/>
      </rPr>
      <t>年）项目智慧城市运营中心驾驶舱子项目</t>
    </r>
  </si>
  <si>
    <r>
      <rPr>
        <sz val="11"/>
        <color indexed="8"/>
        <rFont val="宋体"/>
        <charset val="134"/>
      </rPr>
      <t>长沙市望城区新型智慧城市建设（</t>
    </r>
    <r>
      <rPr>
        <sz val="11"/>
        <color indexed="8"/>
        <rFont val="Arial"/>
        <charset val="134"/>
      </rPr>
      <t>2019</t>
    </r>
    <r>
      <rPr>
        <sz val="11"/>
        <color indexed="8"/>
        <rFont val="宋体"/>
        <charset val="134"/>
      </rPr>
      <t>年至</t>
    </r>
    <r>
      <rPr>
        <sz val="11"/>
        <color indexed="8"/>
        <rFont val="Arial"/>
        <charset val="134"/>
      </rPr>
      <t>2022</t>
    </r>
    <r>
      <rPr>
        <sz val="11"/>
        <color indexed="8"/>
        <rFont val="宋体"/>
        <charset val="134"/>
      </rPr>
      <t>年）项目鲲鹏云平台（云资源购买服务）子项目合同</t>
    </r>
  </si>
  <si>
    <t>智慧望城鲲鹏云资源服务采购项目</t>
  </si>
  <si>
    <t>望城区信息化项目管理及评价系统项目</t>
  </si>
  <si>
    <t>望城区应急指挥五级联动视频会议集成项目</t>
  </si>
  <si>
    <t>望城区智慧城市街镇分中心项目</t>
  </si>
  <si>
    <r>
      <rPr>
        <sz val="11"/>
        <color indexed="8"/>
        <rFont val="宋体"/>
        <charset val="134"/>
      </rPr>
      <t>长沙市望城区新型智慧城市建设（</t>
    </r>
    <r>
      <rPr>
        <sz val="11"/>
        <color indexed="8"/>
        <rFont val="Arial"/>
        <charset val="134"/>
      </rPr>
      <t>2019-2022</t>
    </r>
    <r>
      <rPr>
        <sz val="11"/>
        <color indexed="8"/>
        <rFont val="宋体"/>
        <charset val="134"/>
      </rPr>
      <t>年）项目鲲鹏云平台（含大数据平台及</t>
    </r>
    <r>
      <rPr>
        <sz val="11"/>
        <color indexed="8"/>
        <rFont val="Arial"/>
        <charset val="134"/>
      </rPr>
      <t>IOC</t>
    </r>
    <r>
      <rPr>
        <sz val="11"/>
        <color indexed="8"/>
        <rFont val="宋体"/>
        <charset val="134"/>
      </rPr>
      <t>可视化）子项目等保测评</t>
    </r>
  </si>
  <si>
    <r>
      <rPr>
        <sz val="11"/>
        <color indexed="8"/>
        <rFont val="宋体"/>
        <charset val="134"/>
      </rPr>
      <t>长沙市望城区新型智慧城市建设（</t>
    </r>
    <r>
      <rPr>
        <sz val="11"/>
        <color indexed="8"/>
        <rFont val="Arial"/>
        <charset val="134"/>
      </rPr>
      <t>2019-2022</t>
    </r>
    <r>
      <rPr>
        <sz val="11"/>
        <color indexed="8"/>
        <rFont val="宋体"/>
        <charset val="134"/>
      </rPr>
      <t>年）项目鲲鹏云平台（含大数据平台及</t>
    </r>
    <r>
      <rPr>
        <sz val="11"/>
        <color indexed="8"/>
        <rFont val="Arial"/>
        <charset val="134"/>
      </rPr>
      <t>IOC</t>
    </r>
    <r>
      <rPr>
        <sz val="11"/>
        <color indexed="8"/>
        <rFont val="宋体"/>
        <charset val="134"/>
      </rPr>
      <t>可视化）子项目第三方软件测评费用</t>
    </r>
  </si>
  <si>
    <r>
      <rPr>
        <sz val="11"/>
        <color indexed="8"/>
        <rFont val="宋体"/>
        <charset val="134"/>
      </rPr>
      <t>长沙市望城区新型智慧城市建设（</t>
    </r>
    <r>
      <rPr>
        <sz val="11"/>
        <color indexed="8"/>
        <rFont val="Arial"/>
        <charset val="134"/>
      </rPr>
      <t>2019-2022</t>
    </r>
    <r>
      <rPr>
        <sz val="11"/>
        <color indexed="8"/>
        <rFont val="宋体"/>
        <charset val="134"/>
      </rPr>
      <t>年）项目鲲鹏云平台（含大数据平台及</t>
    </r>
    <r>
      <rPr>
        <sz val="11"/>
        <color indexed="8"/>
        <rFont val="Arial"/>
        <charset val="134"/>
      </rPr>
      <t>IOC</t>
    </r>
    <r>
      <rPr>
        <sz val="11"/>
        <color indexed="8"/>
        <rFont val="宋体"/>
        <charset val="134"/>
      </rPr>
      <t>可视化）子项目监理费</t>
    </r>
  </si>
  <si>
    <r>
      <rPr>
        <sz val="11"/>
        <color indexed="8"/>
        <rFont val="宋体"/>
        <charset val="134"/>
      </rPr>
      <t>长沙市望城区新型智慧城市建设（</t>
    </r>
    <r>
      <rPr>
        <sz val="11"/>
        <color indexed="8"/>
        <rFont val="Arial"/>
        <charset val="134"/>
      </rPr>
      <t>2019-2022</t>
    </r>
    <r>
      <rPr>
        <sz val="11"/>
        <color indexed="8"/>
        <rFont val="宋体"/>
        <charset val="134"/>
      </rPr>
      <t>年）项目智慧城市街镇运营分中心子项目</t>
    </r>
  </si>
  <si>
    <r>
      <rPr>
        <sz val="11"/>
        <color indexed="8"/>
        <rFont val="宋体"/>
        <charset val="134"/>
      </rPr>
      <t>长沙市望城区新型智慧城市建设（</t>
    </r>
    <r>
      <rPr>
        <sz val="11"/>
        <color indexed="8"/>
        <rFont val="Arial"/>
        <charset val="134"/>
      </rPr>
      <t>2019-2022</t>
    </r>
    <r>
      <rPr>
        <sz val="11"/>
        <color indexed="8"/>
        <rFont val="宋体"/>
        <charset val="134"/>
      </rPr>
      <t>年）项目最多报一次子项目</t>
    </r>
  </si>
  <si>
    <t>望城区信息化项目管理及评价系统项目信息化造价咨询合同</t>
  </si>
  <si>
    <r>
      <rPr>
        <sz val="11"/>
        <color indexed="8"/>
        <rFont val="Arial"/>
        <charset val="134"/>
      </rPr>
      <t>S101(K11+082-K16+238)</t>
    </r>
    <r>
      <rPr>
        <sz val="11"/>
        <color indexed="8"/>
        <rFont val="宋体"/>
        <charset val="134"/>
      </rPr>
      <t>路面中修工程</t>
    </r>
  </si>
  <si>
    <r>
      <rPr>
        <sz val="11"/>
        <color indexed="8"/>
        <rFont val="Arial"/>
        <charset val="134"/>
      </rPr>
      <t>G240</t>
    </r>
    <r>
      <rPr>
        <sz val="11"/>
        <color indexed="8"/>
        <rFont val="宋体"/>
        <charset val="134"/>
      </rPr>
      <t>许广高速公路段（</t>
    </r>
    <r>
      <rPr>
        <sz val="11"/>
        <color indexed="8"/>
        <rFont val="Arial"/>
        <charset val="134"/>
      </rPr>
      <t>K1699+480-K1700+480</t>
    </r>
    <r>
      <rPr>
        <sz val="11"/>
        <color indexed="8"/>
        <rFont val="宋体"/>
        <charset val="134"/>
      </rPr>
      <t>）大修工程</t>
    </r>
  </si>
  <si>
    <r>
      <rPr>
        <sz val="11"/>
        <color indexed="8"/>
        <rFont val="宋体"/>
        <charset val="134"/>
      </rPr>
      <t>望城区全区交通安全隐患排查治理</t>
    </r>
    <r>
      <rPr>
        <sz val="11"/>
        <color indexed="8"/>
        <rFont val="Arial"/>
        <charset val="134"/>
      </rPr>
      <t>“</t>
    </r>
    <r>
      <rPr>
        <sz val="11"/>
        <color indexed="8"/>
        <rFont val="宋体"/>
        <charset val="134"/>
      </rPr>
      <t>二十处</t>
    </r>
    <r>
      <rPr>
        <sz val="11"/>
        <color indexed="8"/>
        <rFont val="Arial"/>
        <charset val="134"/>
      </rPr>
      <t>”</t>
    </r>
    <r>
      <rPr>
        <sz val="11"/>
        <color indexed="8"/>
        <rFont val="宋体"/>
        <charset val="134"/>
      </rPr>
      <t>工程芙蓉北路白石路口工程</t>
    </r>
  </si>
  <si>
    <r>
      <rPr>
        <sz val="11"/>
        <color indexed="8"/>
        <rFont val="宋体"/>
        <charset val="134"/>
      </rPr>
      <t>长沙市望城区新型智慧城市建设（</t>
    </r>
    <r>
      <rPr>
        <sz val="11"/>
        <color indexed="8"/>
        <rFont val="Arial"/>
        <charset val="134"/>
      </rPr>
      <t>2019</t>
    </r>
    <r>
      <rPr>
        <sz val="11"/>
        <color indexed="8"/>
        <rFont val="宋体"/>
        <charset val="134"/>
      </rPr>
      <t>年至</t>
    </r>
    <r>
      <rPr>
        <sz val="11"/>
        <color indexed="8"/>
        <rFont val="Arial"/>
        <charset val="134"/>
      </rPr>
      <t>2022</t>
    </r>
    <r>
      <rPr>
        <sz val="11"/>
        <color indexed="8"/>
        <rFont val="宋体"/>
        <charset val="134"/>
      </rPr>
      <t>年）项目望城区金融综合服务平台子项目</t>
    </r>
  </si>
  <si>
    <t>长沙市望城区金融工作办公室</t>
  </si>
  <si>
    <t>区委党校（雷锋学院）智慧校园配套设施设备采购项目</t>
  </si>
  <si>
    <r>
      <rPr>
        <sz val="11"/>
        <color indexed="8"/>
        <rFont val="宋体"/>
        <charset val="134"/>
      </rPr>
      <t>望城区</t>
    </r>
    <r>
      <rPr>
        <sz val="11"/>
        <color indexed="8"/>
        <rFont val="Arial"/>
        <charset val="134"/>
      </rPr>
      <t>“</t>
    </r>
    <r>
      <rPr>
        <sz val="11"/>
        <color indexed="8"/>
        <rFont val="宋体"/>
        <charset val="134"/>
      </rPr>
      <t>智慧法院</t>
    </r>
    <r>
      <rPr>
        <sz val="11"/>
        <color indexed="8"/>
        <rFont val="Arial"/>
        <charset val="134"/>
      </rPr>
      <t>”</t>
    </r>
    <r>
      <rPr>
        <sz val="11"/>
        <color indexed="8"/>
        <rFont val="宋体"/>
        <charset val="134"/>
      </rPr>
      <t>建设项目</t>
    </r>
  </si>
  <si>
    <t>长沙市望城区人民法院</t>
  </si>
  <si>
    <t>望城区新型智慧城市饮用水源地监测管理系统项目监理费</t>
  </si>
  <si>
    <t>望城区新型智慧城市饮用水源地监测管理系统项目第三方软件测评</t>
  </si>
  <si>
    <t>望城区新型智慧城市饮用水源地监测管理系统项目等保测评</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</si>
</sst>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yyyy/m/d;@"/>
    <numFmt numFmtId="179" formatCode="0_ "/>
    <numFmt numFmtId="180" formatCode="0.000_ "/>
    <numFmt numFmtId="181" formatCode="0.0_ "/>
  </numFmts>
  <fonts count="58">
    <font>
      <sz val="11"/>
      <color theme="1"/>
      <name val="宋体"/>
      <charset val="134"/>
      <scheme val="minor"/>
    </font>
    <font>
      <sz val="11"/>
      <color indexed="8"/>
      <name val="宋体"/>
      <charset val="134"/>
      <scheme val="minor"/>
    </font>
    <font>
      <sz val="11"/>
      <color indexed="8"/>
      <name val="Arial"/>
      <charset val="134"/>
    </font>
    <font>
      <sz val="11"/>
      <color theme="1"/>
      <name val="Arial"/>
      <charset val="134"/>
    </font>
    <font>
      <sz val="10"/>
      <color indexed="8"/>
      <name val="仿宋_GB2312"/>
      <charset val="134"/>
    </font>
    <font>
      <sz val="13"/>
      <color indexed="8"/>
      <name val="仿宋_GB2312"/>
      <charset val="134"/>
    </font>
    <font>
      <b/>
      <sz val="18"/>
      <color theme="1"/>
      <name val="宋体"/>
      <charset val="134"/>
      <scheme val="minor"/>
    </font>
    <font>
      <b/>
      <sz val="11"/>
      <color rgb="FF000000"/>
      <name val="宋体"/>
      <charset val="0"/>
    </font>
    <font>
      <b/>
      <sz val="11"/>
      <name val="宋体"/>
      <charset val="134"/>
    </font>
    <font>
      <b/>
      <sz val="11"/>
      <color indexed="8"/>
      <name val="宋体"/>
      <charset val="134"/>
    </font>
    <font>
      <b/>
      <sz val="11"/>
      <color indexed="8"/>
      <name val="Arial"/>
      <charset val="134"/>
    </font>
    <font>
      <b/>
      <sz val="11"/>
      <name val="Arial"/>
      <charset val="134"/>
    </font>
    <font>
      <sz val="11"/>
      <color indexed="8"/>
      <name val="宋体"/>
      <charset val="134"/>
    </font>
    <font>
      <sz val="11"/>
      <color rgb="FF000000"/>
      <name val="宋体"/>
      <charset val="0"/>
    </font>
    <font>
      <sz val="11"/>
      <name val="Arial"/>
      <charset val="134"/>
    </font>
    <font>
      <sz val="11"/>
      <color rgb="FF000000"/>
      <name val="宋体"/>
      <charset val="134"/>
    </font>
    <font>
      <sz val="12"/>
      <name val="宋体"/>
      <charset val="134"/>
    </font>
    <font>
      <b/>
      <sz val="18"/>
      <name val="宋体"/>
      <charset val="134"/>
    </font>
    <font>
      <sz val="10"/>
      <name val="宋体"/>
      <charset val="134"/>
    </font>
    <font>
      <b/>
      <sz val="12"/>
      <name val="宋体"/>
      <charset val="134"/>
    </font>
    <font>
      <b/>
      <sz val="10"/>
      <name val="宋体"/>
      <charset val="134"/>
    </font>
    <font>
      <b/>
      <sz val="18"/>
      <color indexed="8"/>
      <name val="宋体"/>
      <charset val="134"/>
    </font>
    <font>
      <sz val="11"/>
      <name val="宋体"/>
      <charset val="134"/>
    </font>
    <font>
      <b/>
      <sz val="11"/>
      <color rgb="FF000000"/>
      <name val="宋体"/>
      <charset val="134"/>
    </font>
    <font>
      <b/>
      <sz val="11"/>
      <name val="SimSun"/>
      <charset val="134"/>
    </font>
    <font>
      <sz val="10"/>
      <color theme="1"/>
      <name val="宋体"/>
      <charset val="134"/>
    </font>
    <font>
      <sz val="12"/>
      <color theme="1"/>
      <name val="宋体"/>
      <charset val="134"/>
    </font>
    <font>
      <sz val="10"/>
      <color indexed="8"/>
      <name val="宋体"/>
      <charset val="134"/>
    </font>
    <font>
      <sz val="10"/>
      <color theme="1"/>
      <name val="宋体"/>
      <charset val="134"/>
      <scheme val="minor"/>
    </font>
    <font>
      <sz val="12"/>
      <color indexed="8"/>
      <name val="宋体"/>
      <charset val="134"/>
    </font>
    <font>
      <sz val="12"/>
      <color rgb="FF000000"/>
      <name val="宋体"/>
      <charset val="134"/>
    </font>
    <font>
      <sz val="9"/>
      <name val="宋体"/>
      <charset val="134"/>
    </font>
    <font>
      <sz val="10"/>
      <color indexed="8"/>
      <name val="宋体"/>
      <charset val="134"/>
      <scheme val="minor"/>
    </font>
    <font>
      <b/>
      <sz val="18"/>
      <color indexed="8"/>
      <name val="宋体"/>
      <charset val="134"/>
      <scheme val="minor"/>
    </font>
    <font>
      <sz val="10"/>
      <color rgb="FF000000"/>
      <name val="宋体"/>
      <charset val="134"/>
    </font>
    <font>
      <sz val="11"/>
      <color rgb="FF00B0F0"/>
      <name val="宋体"/>
      <charset val="134"/>
      <scheme val="minor"/>
    </font>
    <font>
      <b/>
      <sz val="20"/>
      <color theme="1"/>
      <name val="宋体"/>
      <charset val="134"/>
      <scheme val="minor"/>
    </font>
    <font>
      <b/>
      <sz val="16"/>
      <color theme="1"/>
      <name val="宋体"/>
      <charset val="134"/>
      <scheme val="minor"/>
    </font>
    <font>
      <b/>
      <u/>
      <sz val="16"/>
      <color rgb="FF0070C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0">
    <fill>
      <patternFill patternType="none"/>
    </fill>
    <fill>
      <patternFill patternType="gray125"/>
    </fill>
    <fill>
      <patternFill patternType="solid">
        <fgColor rgb="FFC0C0C0"/>
        <bgColor indexed="64"/>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
      <patternFill patternType="solid">
        <fgColor theme="0" tint="-0.25"/>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0"/>
      </right>
      <top style="thin">
        <color indexed="8"/>
      </top>
      <bottom style="thin">
        <color auto="1"/>
      </bottom>
      <diagonal/>
    </border>
    <border>
      <left style="thin">
        <color indexed="8"/>
      </left>
      <right style="thin">
        <color indexed="0"/>
      </right>
      <top style="thin">
        <color auto="1"/>
      </top>
      <bottom style="thin">
        <color auto="1"/>
      </bottom>
      <diagonal/>
    </border>
    <border>
      <left style="thin">
        <color indexed="8"/>
      </left>
      <right style="thin">
        <color indexed="0"/>
      </right>
      <top style="thin">
        <color auto="1"/>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9" borderId="16"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17" applyNumberFormat="0" applyFill="0" applyAlignment="0" applyProtection="0">
      <alignment vertical="center"/>
    </xf>
    <xf numFmtId="0" fontId="45" fillId="0" borderId="17" applyNumberFormat="0" applyFill="0" applyAlignment="0" applyProtection="0">
      <alignment vertical="center"/>
    </xf>
    <xf numFmtId="0" fontId="46" fillId="0" borderId="18" applyNumberFormat="0" applyFill="0" applyAlignment="0" applyProtection="0">
      <alignment vertical="center"/>
    </xf>
    <xf numFmtId="0" fontId="46" fillId="0" borderId="0" applyNumberFormat="0" applyFill="0" applyBorder="0" applyAlignment="0" applyProtection="0">
      <alignment vertical="center"/>
    </xf>
    <xf numFmtId="0" fontId="47" fillId="10" borderId="19" applyNumberFormat="0" applyAlignment="0" applyProtection="0">
      <alignment vertical="center"/>
    </xf>
    <xf numFmtId="0" fontId="48" fillId="11" borderId="20" applyNumberFormat="0" applyAlignment="0" applyProtection="0">
      <alignment vertical="center"/>
    </xf>
    <xf numFmtId="0" fontId="49" fillId="11" borderId="19" applyNumberFormat="0" applyAlignment="0" applyProtection="0">
      <alignment vertical="center"/>
    </xf>
    <xf numFmtId="0" fontId="50" fillId="12" borderId="21" applyNumberFormat="0" applyAlignment="0" applyProtection="0">
      <alignment vertical="center"/>
    </xf>
    <xf numFmtId="0" fontId="51" fillId="0" borderId="22" applyNumberFormat="0" applyFill="0" applyAlignment="0" applyProtection="0">
      <alignment vertical="center"/>
    </xf>
    <xf numFmtId="0" fontId="52" fillId="0" borderId="23" applyNumberFormat="0" applyFill="0" applyAlignment="0" applyProtection="0">
      <alignment vertical="center"/>
    </xf>
    <xf numFmtId="0" fontId="53"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6" fillId="16" borderId="0" applyNumberFormat="0" applyBorder="0" applyAlignment="0" applyProtection="0">
      <alignment vertical="center"/>
    </xf>
    <xf numFmtId="0" fontId="57" fillId="17" borderId="0" applyNumberFormat="0" applyBorder="0" applyAlignment="0" applyProtection="0">
      <alignment vertical="center"/>
    </xf>
    <xf numFmtId="0" fontId="57" fillId="18" borderId="0" applyNumberFormat="0" applyBorder="0" applyAlignment="0" applyProtection="0">
      <alignment vertical="center"/>
    </xf>
    <xf numFmtId="0" fontId="56" fillId="19" borderId="0" applyNumberFormat="0" applyBorder="0" applyAlignment="0" applyProtection="0">
      <alignment vertical="center"/>
    </xf>
    <xf numFmtId="0" fontId="56"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6" fillId="23" borderId="0" applyNumberFormat="0" applyBorder="0" applyAlignment="0" applyProtection="0">
      <alignment vertical="center"/>
    </xf>
    <xf numFmtId="0" fontId="56"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6" fillId="27" borderId="0" applyNumberFormat="0" applyBorder="0" applyAlignment="0" applyProtection="0">
      <alignment vertical="center"/>
    </xf>
    <xf numFmtId="0" fontId="56"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6" fillId="31" borderId="0" applyNumberFormat="0" applyBorder="0" applyAlignment="0" applyProtection="0">
      <alignment vertical="center"/>
    </xf>
    <xf numFmtId="0" fontId="56"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6" fillId="35" borderId="0" applyNumberFormat="0" applyBorder="0" applyAlignment="0" applyProtection="0">
      <alignment vertical="center"/>
    </xf>
    <xf numFmtId="0" fontId="56" fillId="36" borderId="0" applyNumberFormat="0" applyBorder="0" applyAlignment="0" applyProtection="0">
      <alignment vertical="center"/>
    </xf>
    <xf numFmtId="0" fontId="57" fillId="37" borderId="0" applyNumberFormat="0" applyBorder="0" applyAlignment="0" applyProtection="0">
      <alignment vertical="center"/>
    </xf>
    <xf numFmtId="0" fontId="57" fillId="38" borderId="0" applyNumberFormat="0" applyBorder="0" applyAlignment="0" applyProtection="0">
      <alignment vertical="center"/>
    </xf>
    <xf numFmtId="0" fontId="56" fillId="39" borderId="0" applyNumberFormat="0" applyBorder="0" applyAlignment="0" applyProtection="0">
      <alignment vertical="center"/>
    </xf>
    <xf numFmtId="0" fontId="16" fillId="0" borderId="0"/>
    <xf numFmtId="0" fontId="31" fillId="0" borderId="0"/>
    <xf numFmtId="0" fontId="16" fillId="0" borderId="0"/>
    <xf numFmtId="0" fontId="1" fillId="0" borderId="0">
      <alignment vertical="center"/>
    </xf>
    <xf numFmtId="0" fontId="1" fillId="0" borderId="0">
      <alignment vertical="center"/>
    </xf>
  </cellStyleXfs>
  <cellXfs count="183">
    <xf numFmtId="0" fontId="0" fillId="0" borderId="0" xfId="0">
      <alignment vertical="center"/>
    </xf>
    <xf numFmtId="0" fontId="1" fillId="0" borderId="0" xfId="52">
      <alignment vertical="center"/>
    </xf>
    <xf numFmtId="0" fontId="2" fillId="0" borderId="0" xfId="52" applyFont="1">
      <alignment vertical="center"/>
    </xf>
    <xf numFmtId="0" fontId="2" fillId="0" borderId="0" xfId="52" applyFont="1" applyFill="1">
      <alignment vertical="center"/>
    </xf>
    <xf numFmtId="0" fontId="3" fillId="0" borderId="0" xfId="0" applyFont="1" applyFill="1" applyAlignment="1">
      <alignment vertical="center"/>
    </xf>
    <xf numFmtId="0" fontId="4" fillId="0" borderId="0" xfId="52" applyFont="1" applyAlignment="1">
      <alignment horizontal="center" vertical="center"/>
    </xf>
    <xf numFmtId="0" fontId="1" fillId="0" borderId="0" xfId="52" applyFont="1" applyAlignment="1">
      <alignment horizontal="center" vertical="center"/>
    </xf>
    <xf numFmtId="176" fontId="1" fillId="0" borderId="0" xfId="52" applyNumberFormat="1">
      <alignment vertical="center"/>
    </xf>
    <xf numFmtId="0" fontId="5" fillId="0" borderId="0" xfId="52" applyFont="1" applyAlignment="1">
      <alignment horizontal="left" vertical="center" wrapText="1"/>
    </xf>
    <xf numFmtId="0" fontId="5" fillId="0" borderId="0" xfId="52" applyFont="1" applyAlignment="1">
      <alignment horizontal="left" vertical="center"/>
    </xf>
    <xf numFmtId="0" fontId="5" fillId="0" borderId="0" xfId="52" applyFont="1" applyAlignment="1">
      <alignment horizontal="center" vertical="center"/>
    </xf>
    <xf numFmtId="176" fontId="5" fillId="0" borderId="0" xfId="52" applyNumberFormat="1" applyFont="1" applyAlignment="1">
      <alignment horizontal="left" vertical="center"/>
    </xf>
    <xf numFmtId="0" fontId="6" fillId="0" borderId="0" xfId="0" applyFont="1" applyFill="1" applyBorder="1" applyAlignment="1">
      <alignment horizontal="center" vertical="center"/>
    </xf>
    <xf numFmtId="176" fontId="6" fillId="0" borderId="0" xfId="0" applyNumberFormat="1" applyFont="1" applyFill="1" applyBorder="1" applyAlignment="1">
      <alignment horizontal="center" vertical="center"/>
    </xf>
    <xf numFmtId="0" fontId="6" fillId="0" borderId="0" xfId="0" applyFont="1" applyFill="1" applyAlignment="1">
      <alignment horizontal="center" vertical="center"/>
    </xf>
    <xf numFmtId="176" fontId="0" fillId="0" borderId="0" xfId="0" applyNumberFormat="1" applyFill="1" applyBorder="1" applyAlignment="1">
      <alignment horizontal="right" vertical="center"/>
    </xf>
    <xf numFmtId="49" fontId="7"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2" fillId="0" borderId="1" xfId="52" applyFont="1" applyBorder="1" applyAlignment="1">
      <alignment horizontal="center" vertical="center" wrapText="1"/>
    </xf>
    <xf numFmtId="0" fontId="9" fillId="0" borderId="1" xfId="52" applyFont="1" applyBorder="1" applyAlignment="1">
      <alignment horizontal="center" vertical="center" wrapText="1"/>
    </xf>
    <xf numFmtId="0" fontId="10" fillId="0" borderId="1" xfId="52" applyFont="1" applyBorder="1" applyAlignment="1">
      <alignment horizontal="center" vertical="center" wrapText="1"/>
    </xf>
    <xf numFmtId="176" fontId="11" fillId="0" borderId="1" xfId="52" applyNumberFormat="1" applyFont="1" applyFill="1" applyBorder="1" applyAlignment="1">
      <alignment horizontal="center" vertical="center" wrapText="1"/>
    </xf>
    <xf numFmtId="0" fontId="9" fillId="0" borderId="2" xfId="52" applyFont="1" applyBorder="1" applyAlignment="1">
      <alignment horizontal="left" vertical="center" wrapText="1"/>
    </xf>
    <xf numFmtId="0" fontId="10" fillId="0" borderId="3" xfId="52" applyFont="1" applyBorder="1" applyAlignment="1">
      <alignment horizontal="left" vertical="center" wrapText="1"/>
    </xf>
    <xf numFmtId="0" fontId="10" fillId="0" borderId="4" xfId="52" applyFont="1" applyBorder="1" applyAlignment="1">
      <alignment horizontal="center" vertical="center" wrapText="1"/>
    </xf>
    <xf numFmtId="0" fontId="12" fillId="0" borderId="1" xfId="52" applyFont="1" applyBorder="1" applyAlignment="1">
      <alignment horizontal="center" vertical="center" wrapText="1"/>
    </xf>
    <xf numFmtId="49" fontId="13" fillId="0" borderId="5" xfId="0" applyNumberFormat="1" applyFont="1" applyFill="1" applyBorder="1" applyAlignment="1">
      <alignment horizontal="center" vertical="center" wrapText="1"/>
    </xf>
    <xf numFmtId="176" fontId="14" fillId="0" borderId="1" xfId="52" applyNumberFormat="1" applyFont="1" applyFill="1" applyBorder="1" applyAlignment="1">
      <alignment horizontal="center" vertical="center" wrapText="1"/>
    </xf>
    <xf numFmtId="0" fontId="12" fillId="0" borderId="1" xfId="53" applyFont="1" applyFill="1" applyBorder="1" applyAlignment="1">
      <alignment horizontal="center" vertical="center" wrapText="1"/>
    </xf>
    <xf numFmtId="49" fontId="15" fillId="0" borderId="5" xfId="0" applyNumberFormat="1" applyFont="1" applyFill="1" applyBorder="1" applyAlignment="1">
      <alignment horizontal="center" vertical="center" wrapText="1"/>
    </xf>
    <xf numFmtId="0" fontId="2" fillId="0" borderId="1" xfId="52" applyFont="1" applyFill="1" applyBorder="1" applyAlignment="1">
      <alignment horizontal="center" vertical="center" wrapText="1"/>
    </xf>
    <xf numFmtId="0" fontId="12" fillId="0" borderId="1" xfId="52" applyFont="1" applyFill="1" applyBorder="1" applyAlignment="1">
      <alignment horizontal="center" vertical="center" wrapText="1"/>
    </xf>
    <xf numFmtId="0" fontId="9" fillId="0" borderId="1" xfId="52" applyFont="1" applyBorder="1" applyAlignment="1">
      <alignment horizontal="left" vertical="center" wrapText="1"/>
    </xf>
    <xf numFmtId="0" fontId="10" fillId="0" borderId="1" xfId="52" applyFont="1" applyBorder="1" applyAlignment="1">
      <alignment horizontal="left" vertical="center" wrapText="1"/>
    </xf>
    <xf numFmtId="176" fontId="10" fillId="0" borderId="4" xfId="52" applyNumberFormat="1" applyFont="1" applyBorder="1" applyAlignment="1">
      <alignment horizontal="center" vertical="center" wrapText="1"/>
    </xf>
    <xf numFmtId="0" fontId="10" fillId="0" borderId="4" xfId="52" applyFont="1" applyBorder="1" applyAlignment="1">
      <alignment horizontal="left" vertical="center" wrapText="1"/>
    </xf>
    <xf numFmtId="0" fontId="16" fillId="0" borderId="0" xfId="0" applyFont="1" applyFill="1" applyBorder="1" applyAlignment="1"/>
    <xf numFmtId="0" fontId="0" fillId="0" borderId="0" xfId="0" applyFont="1" applyFill="1" applyBorder="1" applyAlignment="1">
      <alignment vertical="center"/>
    </xf>
    <xf numFmtId="0" fontId="17" fillId="0" borderId="0" xfId="0" applyNumberFormat="1" applyFont="1" applyFill="1" applyBorder="1" applyAlignment="1" applyProtection="1">
      <alignment horizontal="center" vertical="center"/>
    </xf>
    <xf numFmtId="0" fontId="18" fillId="0" borderId="0" xfId="0" applyNumberFormat="1" applyFont="1" applyFill="1" applyBorder="1" applyAlignment="1" applyProtection="1">
      <alignment horizontal="right" vertical="center"/>
    </xf>
    <xf numFmtId="0" fontId="18" fillId="0" borderId="0" xfId="0" applyNumberFormat="1" applyFont="1" applyFill="1" applyBorder="1" applyAlignment="1" applyProtection="1">
      <alignment vertical="center"/>
    </xf>
    <xf numFmtId="0" fontId="19" fillId="2" borderId="1" xfId="0" applyNumberFormat="1" applyFont="1" applyFill="1" applyBorder="1" applyAlignment="1" applyProtection="1">
      <alignment horizontal="center" vertical="center"/>
    </xf>
    <xf numFmtId="0" fontId="18" fillId="0" borderId="1" xfId="0" applyNumberFormat="1" applyFont="1" applyFill="1" applyBorder="1" applyAlignment="1" applyProtection="1">
      <alignment horizontal="left" vertical="center"/>
    </xf>
    <xf numFmtId="3" fontId="18" fillId="0" borderId="5" xfId="0" applyNumberFormat="1" applyFont="1" applyFill="1" applyBorder="1" applyAlignment="1">
      <alignment horizontal="right" vertical="center"/>
    </xf>
    <xf numFmtId="0" fontId="0" fillId="0" borderId="0" xfId="0" applyFill="1" applyBorder="1" applyAlignment="1">
      <alignment vertical="center"/>
    </xf>
    <xf numFmtId="0" fontId="20" fillId="0" borderId="0" xfId="0" applyNumberFormat="1" applyFont="1" applyFill="1" applyBorder="1" applyAlignment="1" applyProtection="1">
      <alignment horizontal="center" vertical="center"/>
    </xf>
    <xf numFmtId="177" fontId="18" fillId="0" borderId="1" xfId="0" applyNumberFormat="1" applyFont="1" applyFill="1" applyBorder="1" applyAlignment="1" applyProtection="1">
      <alignment horizontal="right" vertical="center"/>
    </xf>
    <xf numFmtId="0" fontId="1" fillId="0" borderId="0" xfId="0" applyFont="1" applyFill="1" applyAlignment="1">
      <alignment vertical="center"/>
    </xf>
    <xf numFmtId="0" fontId="1" fillId="0" borderId="0" xfId="0" applyFont="1" applyFill="1" applyAlignment="1">
      <alignment horizontal="center" vertical="center"/>
    </xf>
    <xf numFmtId="178" fontId="1" fillId="0" borderId="0" xfId="0" applyNumberFormat="1" applyFont="1" applyFill="1" applyAlignment="1">
      <alignment horizontal="center" vertical="center"/>
    </xf>
    <xf numFmtId="0" fontId="1" fillId="0" borderId="0" xfId="0" applyFont="1" applyFill="1" applyAlignment="1">
      <alignment horizontal="left" vertical="center"/>
    </xf>
    <xf numFmtId="179" fontId="1" fillId="0" borderId="0" xfId="0" applyNumberFormat="1" applyFont="1" applyFill="1" applyAlignment="1">
      <alignment horizontal="center" vertical="center"/>
    </xf>
    <xf numFmtId="0" fontId="12" fillId="0" borderId="0" xfId="0" applyFont="1" applyFill="1" applyAlignment="1">
      <alignment vertical="center"/>
    </xf>
    <xf numFmtId="0" fontId="17" fillId="0" borderId="0" xfId="0" applyFont="1" applyFill="1" applyAlignment="1">
      <alignment horizontal="center" vertical="center"/>
    </xf>
    <xf numFmtId="178" fontId="21" fillId="0" borderId="0" xfId="0" applyNumberFormat="1" applyFont="1" applyFill="1" applyAlignment="1">
      <alignment horizontal="center" vertical="center"/>
    </xf>
    <xf numFmtId="0" fontId="21" fillId="0" borderId="0" xfId="0" applyFont="1" applyFill="1" applyAlignment="1">
      <alignment horizontal="center" vertical="center"/>
    </xf>
    <xf numFmtId="0" fontId="21" fillId="0" borderId="0" xfId="0" applyFont="1" applyFill="1" applyAlignment="1">
      <alignment horizontal="left" vertical="center"/>
    </xf>
    <xf numFmtId="179" fontId="21" fillId="0" borderId="0" xfId="0" applyNumberFormat="1" applyFont="1" applyFill="1" applyAlignment="1">
      <alignment horizontal="center" vertical="center"/>
    </xf>
    <xf numFmtId="0" fontId="22" fillId="0" borderId="0" xfId="0" applyFont="1" applyFill="1" applyAlignment="1">
      <alignment horizontal="right" vertical="center"/>
    </xf>
    <xf numFmtId="0" fontId="22" fillId="0" borderId="0" xfId="0" applyFont="1" applyFill="1" applyAlignment="1">
      <alignment horizontal="center" vertical="center"/>
    </xf>
    <xf numFmtId="178" fontId="1" fillId="0" borderId="0" xfId="0" applyNumberFormat="1" applyFont="1" applyFill="1" applyAlignment="1">
      <alignment horizontal="right" vertical="center"/>
    </xf>
    <xf numFmtId="0" fontId="1" fillId="0" borderId="0" xfId="0" applyFont="1" applyFill="1" applyAlignment="1">
      <alignment horizontal="right" vertical="center"/>
    </xf>
    <xf numFmtId="179" fontId="1" fillId="0" borderId="0" xfId="0" applyNumberFormat="1" applyFont="1" applyFill="1" applyAlignment="1">
      <alignment horizontal="right" vertical="center"/>
    </xf>
    <xf numFmtId="0" fontId="23" fillId="0" borderId="0" xfId="0" applyFont="1" applyFill="1" applyAlignment="1">
      <alignment horizontal="center" vertical="center" wrapText="1"/>
    </xf>
    <xf numFmtId="178" fontId="23" fillId="0" borderId="0" xfId="0" applyNumberFormat="1" applyFont="1" applyFill="1" applyAlignment="1">
      <alignment horizontal="center" vertical="center" wrapText="1"/>
    </xf>
    <xf numFmtId="179" fontId="23" fillId="0" borderId="0" xfId="0" applyNumberFormat="1" applyFont="1" applyFill="1" applyAlignment="1">
      <alignment horizontal="center" vertical="center" wrapText="1"/>
    </xf>
    <xf numFmtId="0" fontId="24" fillId="2" borderId="1" xfId="0" applyFont="1" applyFill="1" applyBorder="1" applyAlignment="1">
      <alignment horizontal="center" vertical="center" wrapText="1"/>
    </xf>
    <xf numFmtId="179" fontId="24"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80" fontId="1" fillId="0" borderId="1" xfId="0" applyNumberFormat="1" applyFont="1" applyFill="1" applyBorder="1" applyAlignment="1">
      <alignment horizontal="center" vertical="center" wrapText="1"/>
    </xf>
    <xf numFmtId="181" fontId="1" fillId="0" borderId="1" xfId="0" applyNumberFormat="1" applyFont="1" applyFill="1" applyBorder="1" applyAlignment="1">
      <alignment horizontal="center" vertical="center" wrapText="1"/>
    </xf>
    <xf numFmtId="0" fontId="21" fillId="0" borderId="0" xfId="0" applyFont="1" applyFill="1" applyAlignment="1">
      <alignment vertical="center"/>
    </xf>
    <xf numFmtId="0" fontId="25" fillId="0" borderId="0" xfId="0" applyFont="1" applyFill="1" applyBorder="1" applyAlignment="1">
      <alignment horizontal="right" wrapText="1"/>
    </xf>
    <xf numFmtId="178" fontId="1" fillId="0" borderId="1" xfId="0" applyNumberFormat="1" applyFont="1" applyFill="1" applyBorder="1" applyAlignment="1">
      <alignment horizontal="center" vertical="center" wrapText="1"/>
    </xf>
    <xf numFmtId="0" fontId="1" fillId="0" borderId="0" xfId="0" applyFont="1" applyFill="1" applyBorder="1" applyAlignment="1">
      <alignment horizontal="left" vertical="center"/>
    </xf>
    <xf numFmtId="0" fontId="1" fillId="0" borderId="0" xfId="0" applyFont="1" applyFill="1" applyBorder="1" applyAlignment="1">
      <alignment vertical="center"/>
    </xf>
    <xf numFmtId="0" fontId="12"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178" fontId="12"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179" fontId="12" fillId="0" borderId="1" xfId="0" applyNumberFormat="1" applyFont="1" applyFill="1" applyBorder="1" applyAlignment="1">
      <alignment horizontal="center" vertical="center"/>
    </xf>
    <xf numFmtId="0" fontId="26" fillId="0" borderId="1" xfId="0" applyNumberFormat="1" applyFont="1" applyFill="1" applyBorder="1" applyAlignment="1">
      <alignment horizontal="center" vertical="center" wrapText="1"/>
    </xf>
    <xf numFmtId="0" fontId="26" fillId="0" borderId="1" xfId="0" applyFont="1" applyBorder="1" applyAlignment="1">
      <alignment horizontal="center" vertical="center" wrapText="1"/>
    </xf>
    <xf numFmtId="0" fontId="0" fillId="0" borderId="0" xfId="0" applyFill="1" applyBorder="1" applyAlignment="1"/>
    <xf numFmtId="0" fontId="18" fillId="2" borderId="1" xfId="0" applyNumberFormat="1" applyFont="1" applyFill="1" applyBorder="1" applyAlignment="1" applyProtection="1">
      <alignment horizontal="center" vertical="center" wrapText="1"/>
    </xf>
    <xf numFmtId="0" fontId="18" fillId="2" borderId="1" xfId="0" applyNumberFormat="1" applyFont="1" applyFill="1" applyBorder="1" applyAlignment="1" applyProtection="1">
      <alignment horizontal="center" vertical="center"/>
    </xf>
    <xf numFmtId="3" fontId="18" fillId="0" borderId="1" xfId="0" applyNumberFormat="1" applyFont="1" applyFill="1" applyBorder="1" applyAlignment="1" applyProtection="1">
      <alignment horizontal="center" vertical="center"/>
    </xf>
    <xf numFmtId="10" fontId="18" fillId="0" borderId="1" xfId="0" applyNumberFormat="1" applyFont="1" applyFill="1" applyBorder="1" applyAlignment="1" applyProtection="1">
      <alignment horizontal="center" vertical="center"/>
    </xf>
    <xf numFmtId="0" fontId="27" fillId="0" borderId="0" xfId="0" applyFont="1" applyFill="1" applyBorder="1" applyAlignment="1"/>
    <xf numFmtId="0" fontId="18" fillId="0" borderId="6" xfId="0" applyNumberFormat="1" applyFont="1" applyFill="1" applyBorder="1" applyAlignment="1" applyProtection="1">
      <alignment horizontal="right" vertical="center"/>
    </xf>
    <xf numFmtId="0" fontId="20" fillId="2" borderId="1" xfId="0" applyNumberFormat="1" applyFont="1" applyFill="1" applyBorder="1" applyAlignment="1" applyProtection="1">
      <alignment horizontal="center" vertical="center"/>
    </xf>
    <xf numFmtId="0" fontId="18" fillId="2" borderId="1" xfId="0" applyNumberFormat="1" applyFont="1" applyFill="1" applyBorder="1" applyAlignment="1" applyProtection="1">
      <alignment horizontal="left" vertical="center"/>
    </xf>
    <xf numFmtId="3" fontId="18" fillId="0" borderId="1" xfId="0" applyNumberFormat="1" applyFont="1" applyFill="1" applyBorder="1" applyAlignment="1" applyProtection="1">
      <alignment horizontal="right" vertical="center"/>
    </xf>
    <xf numFmtId="0" fontId="0" fillId="0" borderId="1" xfId="0" applyFill="1" applyBorder="1" applyAlignment="1">
      <alignment vertical="center"/>
    </xf>
    <xf numFmtId="0" fontId="28" fillId="0" borderId="1" xfId="0" applyFont="1" applyFill="1" applyBorder="1" applyAlignment="1">
      <alignment vertical="center"/>
    </xf>
    <xf numFmtId="0" fontId="18" fillId="3" borderId="1" xfId="0" applyNumberFormat="1" applyFont="1" applyFill="1" applyBorder="1" applyAlignment="1" applyProtection="1">
      <alignment horizontal="left" vertical="center" wrapText="1"/>
    </xf>
    <xf numFmtId="0" fontId="0" fillId="0" borderId="1" xfId="0" applyFont="1" applyFill="1" applyBorder="1" applyAlignment="1">
      <alignment vertical="center"/>
    </xf>
    <xf numFmtId="0" fontId="17" fillId="4" borderId="0" xfId="0" applyNumberFormat="1" applyFont="1" applyFill="1" applyBorder="1" applyAlignment="1" applyProtection="1">
      <alignment horizontal="center" vertical="center"/>
    </xf>
    <xf numFmtId="0" fontId="20" fillId="3" borderId="1" xfId="0" applyNumberFormat="1" applyFont="1" applyFill="1" applyBorder="1" applyAlignment="1" applyProtection="1">
      <alignment horizontal="center" vertical="center"/>
    </xf>
    <xf numFmtId="0" fontId="18" fillId="3" borderId="1" xfId="0" applyNumberFormat="1" applyFont="1" applyFill="1" applyBorder="1" applyAlignment="1" applyProtection="1">
      <alignment vertical="center"/>
    </xf>
    <xf numFmtId="179" fontId="22" fillId="0" borderId="1" xfId="51" applyNumberFormat="1" applyFont="1" applyFill="1" applyBorder="1" applyAlignment="1">
      <alignment horizontal="center" vertical="center" wrapText="1"/>
    </xf>
    <xf numFmtId="179" fontId="8" fillId="0" borderId="1" xfId="51" applyNumberFormat="1" applyFont="1" applyFill="1" applyBorder="1" applyAlignment="1">
      <alignment horizontal="center" vertical="center" wrapText="1"/>
    </xf>
    <xf numFmtId="0" fontId="22" fillId="0" borderId="0" xfId="51" applyFont="1" applyFill="1" applyBorder="1" applyAlignment="1">
      <alignment vertical="center" wrapText="1"/>
    </xf>
    <xf numFmtId="0" fontId="29" fillId="0" borderId="0" xfId="0" applyNumberFormat="1" applyFont="1" applyFill="1" applyBorder="1" applyAlignment="1"/>
    <xf numFmtId="0" fontId="16" fillId="0" borderId="0" xfId="0" applyNumberFormat="1" applyFont="1" applyFill="1" applyBorder="1" applyAlignment="1"/>
    <xf numFmtId="0" fontId="18" fillId="0" borderId="0" xfId="0" applyNumberFormat="1" applyFont="1" applyFill="1" applyBorder="1" applyAlignment="1">
      <alignment horizontal="right" vertical="center"/>
    </xf>
    <xf numFmtId="0" fontId="20" fillId="3" borderId="7" xfId="0" applyNumberFormat="1" applyFont="1" applyFill="1" applyBorder="1" applyAlignment="1">
      <alignment horizontal="center" vertical="center"/>
    </xf>
    <xf numFmtId="0" fontId="20" fillId="3" borderId="7" xfId="0" applyNumberFormat="1" applyFont="1" applyFill="1" applyBorder="1" applyAlignment="1">
      <alignment vertical="center"/>
    </xf>
    <xf numFmtId="3" fontId="18" fillId="0" borderId="7" xfId="0" applyNumberFormat="1" applyFont="1" applyFill="1" applyBorder="1" applyAlignment="1">
      <alignment horizontal="right" vertical="center"/>
    </xf>
    <xf numFmtId="0" fontId="18" fillId="3" borderId="7" xfId="0" applyNumberFormat="1" applyFont="1" applyFill="1" applyBorder="1" applyAlignment="1">
      <alignment vertical="center"/>
    </xf>
    <xf numFmtId="0" fontId="18" fillId="3" borderId="8" xfId="0" applyNumberFormat="1" applyFont="1" applyFill="1" applyBorder="1" applyAlignment="1">
      <alignment vertical="center"/>
    </xf>
    <xf numFmtId="0" fontId="18" fillId="3" borderId="9" xfId="0" applyNumberFormat="1" applyFont="1" applyFill="1" applyBorder="1" applyAlignment="1">
      <alignment vertical="center"/>
    </xf>
    <xf numFmtId="3" fontId="18" fillId="0" borderId="9" xfId="0" applyNumberFormat="1" applyFont="1" applyFill="1" applyBorder="1" applyAlignment="1">
      <alignment horizontal="right" vertical="center"/>
    </xf>
    <xf numFmtId="0" fontId="18" fillId="3" borderId="1" xfId="0" applyNumberFormat="1" applyFont="1" applyFill="1" applyBorder="1" applyAlignment="1" applyProtection="1">
      <alignment horizontal="center" vertical="center"/>
    </xf>
    <xf numFmtId="3" fontId="18" fillId="0" borderId="10" xfId="0" applyNumberFormat="1" applyFont="1" applyFill="1" applyBorder="1" applyAlignment="1">
      <alignment horizontal="right" vertical="center"/>
    </xf>
    <xf numFmtId="3" fontId="18" fillId="0" borderId="11" xfId="0" applyNumberFormat="1" applyFont="1" applyFill="1" applyBorder="1" applyAlignment="1">
      <alignment horizontal="right" vertical="center"/>
    </xf>
    <xf numFmtId="3" fontId="18" fillId="0" borderId="12" xfId="0" applyNumberFormat="1" applyFont="1" applyFill="1" applyBorder="1" applyAlignment="1">
      <alignment horizontal="right" vertical="center"/>
    </xf>
    <xf numFmtId="3" fontId="18" fillId="0" borderId="13" xfId="0" applyNumberFormat="1" applyFont="1" applyFill="1" applyBorder="1" applyAlignment="1">
      <alignment horizontal="right" vertical="center"/>
    </xf>
    <xf numFmtId="0" fontId="30" fillId="0" borderId="0" xfId="0" applyNumberFormat="1" applyFont="1" applyFill="1" applyAlignment="1"/>
    <xf numFmtId="0" fontId="18" fillId="0" borderId="0" xfId="0" applyNumberFormat="1" applyFont="1" applyFill="1" applyAlignment="1">
      <alignment horizontal="right" vertical="center"/>
    </xf>
    <xf numFmtId="0" fontId="20" fillId="2" borderId="5" xfId="0" applyNumberFormat="1" applyFont="1" applyFill="1" applyBorder="1" applyAlignment="1">
      <alignment horizontal="center" vertical="center"/>
    </xf>
    <xf numFmtId="0" fontId="18" fillId="2" borderId="5" xfId="0" applyNumberFormat="1" applyFont="1" applyFill="1" applyBorder="1" applyAlignment="1">
      <alignment horizontal="left" vertical="center"/>
    </xf>
    <xf numFmtId="0" fontId="16" fillId="5" borderId="0" xfId="0" applyFont="1" applyFill="1" applyBorder="1" applyAlignment="1"/>
    <xf numFmtId="0" fontId="17" fillId="5" borderId="0" xfId="0" applyNumberFormat="1" applyFont="1" applyFill="1" applyBorder="1" applyAlignment="1" applyProtection="1">
      <alignment horizontal="center" vertical="center"/>
    </xf>
    <xf numFmtId="0" fontId="18" fillId="5" borderId="0" xfId="0" applyNumberFormat="1" applyFont="1" applyFill="1" applyBorder="1" applyAlignment="1" applyProtection="1">
      <alignment horizontal="right" vertical="center"/>
    </xf>
    <xf numFmtId="0" fontId="18" fillId="3" borderId="1" xfId="0" applyNumberFormat="1" applyFont="1" applyFill="1" applyBorder="1" applyAlignment="1" applyProtection="1">
      <alignment horizontal="left" vertical="center"/>
    </xf>
    <xf numFmtId="0" fontId="22" fillId="0" borderId="1" xfId="49" applyFont="1" applyFill="1" applyBorder="1" applyAlignment="1">
      <alignment vertical="center" wrapText="1"/>
    </xf>
    <xf numFmtId="0" fontId="31" fillId="0" borderId="0" xfId="50"/>
    <xf numFmtId="0" fontId="22" fillId="0" borderId="0" xfId="49" applyFont="1" applyFill="1" applyBorder="1" applyAlignment="1">
      <alignment vertical="center" wrapText="1"/>
    </xf>
    <xf numFmtId="0" fontId="18" fillId="0" borderId="0" xfId="0" applyNumberFormat="1" applyFont="1" applyFill="1" applyBorder="1" applyAlignment="1">
      <alignment vertical="center"/>
    </xf>
    <xf numFmtId="177" fontId="20" fillId="3" borderId="1" xfId="0" applyNumberFormat="1" applyFont="1" applyFill="1" applyBorder="1" applyAlignment="1" applyProtection="1">
      <alignment horizontal="center" vertical="center"/>
    </xf>
    <xf numFmtId="0" fontId="20" fillId="6" borderId="7" xfId="0" applyNumberFormat="1" applyFont="1" applyFill="1" applyBorder="1" applyAlignment="1">
      <alignment vertical="center"/>
    </xf>
    <xf numFmtId="0" fontId="18" fillId="6" borderId="7" xfId="0" applyNumberFormat="1" applyFont="1" applyFill="1" applyBorder="1" applyAlignment="1">
      <alignment vertical="center"/>
    </xf>
    <xf numFmtId="0" fontId="17" fillId="4" borderId="0" xfId="0" applyNumberFormat="1" applyFont="1" applyFill="1" applyBorder="1" applyAlignment="1">
      <alignment horizontal="center" vertical="center"/>
    </xf>
    <xf numFmtId="3" fontId="18" fillId="0" borderId="7" xfId="0" applyNumberFormat="1" applyFont="1" applyFill="1" applyBorder="1" applyAlignment="1">
      <alignment horizontal="right"/>
    </xf>
    <xf numFmtId="0" fontId="18" fillId="0" borderId="7" xfId="0" applyNumberFormat="1" applyFont="1" applyFill="1" applyBorder="1" applyAlignment="1">
      <alignment vertical="center"/>
    </xf>
    <xf numFmtId="0" fontId="18" fillId="6" borderId="8" xfId="0" applyNumberFormat="1" applyFont="1" applyFill="1" applyBorder="1" applyAlignment="1">
      <alignment vertical="center"/>
    </xf>
    <xf numFmtId="0" fontId="18" fillId="6" borderId="14" xfId="0" applyNumberFormat="1" applyFont="1" applyFill="1" applyBorder="1" applyAlignment="1">
      <alignment vertical="center"/>
    </xf>
    <xf numFmtId="177" fontId="17" fillId="0" borderId="0" xfId="0" applyNumberFormat="1" applyFont="1" applyFill="1" applyBorder="1" applyAlignment="1" applyProtection="1">
      <alignment horizontal="center" vertical="center"/>
    </xf>
    <xf numFmtId="0" fontId="20" fillId="6" borderId="7" xfId="0" applyNumberFormat="1" applyFont="1" applyFill="1" applyBorder="1" applyAlignment="1">
      <alignment horizontal="left" vertical="center"/>
    </xf>
    <xf numFmtId="0" fontId="18" fillId="6" borderId="7" xfId="0" applyNumberFormat="1" applyFont="1" applyFill="1" applyBorder="1" applyAlignment="1">
      <alignment horizontal="left" vertical="center"/>
    </xf>
    <xf numFmtId="177" fontId="16" fillId="0" borderId="0" xfId="0" applyNumberFormat="1" applyFont="1" applyFill="1" applyBorder="1" applyAlignment="1"/>
    <xf numFmtId="0" fontId="17" fillId="0" borderId="0" xfId="0" applyNumberFormat="1" applyFont="1" applyFill="1" applyBorder="1" applyAlignment="1">
      <alignment horizontal="center" vertical="center"/>
    </xf>
    <xf numFmtId="177" fontId="17" fillId="0" borderId="0" xfId="0" applyNumberFormat="1" applyFont="1" applyFill="1" applyBorder="1" applyAlignment="1">
      <alignment horizontal="center" vertical="center"/>
    </xf>
    <xf numFmtId="177" fontId="18" fillId="0" borderId="0" xfId="0" applyNumberFormat="1" applyFont="1" applyFill="1" applyBorder="1" applyAlignment="1" applyProtection="1">
      <alignment horizontal="right" vertical="center"/>
    </xf>
    <xf numFmtId="177" fontId="20" fillId="3" borderId="7" xfId="0" applyNumberFormat="1" applyFont="1" applyFill="1" applyBorder="1" applyAlignment="1">
      <alignment horizontal="center" vertical="center"/>
    </xf>
    <xf numFmtId="177" fontId="18" fillId="0" borderId="7" xfId="0" applyNumberFormat="1" applyFont="1" applyFill="1" applyBorder="1" applyAlignment="1">
      <alignment horizontal="right" vertical="center"/>
    </xf>
    <xf numFmtId="177" fontId="18" fillId="0" borderId="9" xfId="0" applyNumberFormat="1" applyFont="1" applyFill="1" applyBorder="1" applyAlignment="1">
      <alignment horizontal="right" vertical="center"/>
    </xf>
    <xf numFmtId="0" fontId="20" fillId="3" borderId="8" xfId="0" applyNumberFormat="1" applyFont="1" applyFill="1" applyBorder="1" applyAlignment="1">
      <alignment vertical="center"/>
    </xf>
    <xf numFmtId="0" fontId="20" fillId="6" borderId="8" xfId="0" applyNumberFormat="1" applyFont="1" applyFill="1" applyBorder="1" applyAlignment="1">
      <alignment vertical="center"/>
    </xf>
    <xf numFmtId="177" fontId="18" fillId="0" borderId="10" xfId="0" applyNumberFormat="1" applyFont="1" applyFill="1" applyBorder="1" applyAlignment="1">
      <alignment horizontal="right" vertical="center"/>
    </xf>
    <xf numFmtId="0" fontId="18" fillId="2" borderId="5" xfId="0" applyNumberFormat="1" applyFont="1" applyFill="1" applyBorder="1" applyAlignment="1">
      <alignment horizontal="center" vertical="center"/>
    </xf>
    <xf numFmtId="0" fontId="16" fillId="0" borderId="0" xfId="0" applyNumberFormat="1" applyFont="1" applyFill="1" applyBorder="1" applyAlignment="1">
      <alignment wrapText="1"/>
    </xf>
    <xf numFmtId="0" fontId="17" fillId="0" borderId="0" xfId="0" applyNumberFormat="1" applyFont="1" applyFill="1" applyAlignment="1">
      <alignment horizontal="center" vertical="center"/>
    </xf>
    <xf numFmtId="0" fontId="18" fillId="0" borderId="0" xfId="0" applyNumberFormat="1" applyFont="1" applyFill="1" applyAlignment="1" applyProtection="1">
      <alignment horizontal="right" vertical="center"/>
    </xf>
    <xf numFmtId="0" fontId="20" fillId="3" borderId="7"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center" wrapText="1"/>
    </xf>
    <xf numFmtId="0" fontId="20" fillId="3" borderId="9" xfId="0" applyNumberFormat="1" applyFont="1" applyFill="1" applyBorder="1" applyAlignment="1">
      <alignment horizontal="center" vertical="center" wrapText="1"/>
    </xf>
    <xf numFmtId="0" fontId="20" fillId="3" borderId="15" xfId="0" applyNumberFormat="1" applyFont="1" applyFill="1" applyBorder="1" applyAlignment="1">
      <alignment horizontal="center" vertical="center" wrapText="1"/>
    </xf>
    <xf numFmtId="0" fontId="18" fillId="3" borderId="7" xfId="0" applyNumberFormat="1" applyFont="1" applyFill="1" applyBorder="1" applyAlignment="1">
      <alignment horizontal="left" vertical="center"/>
    </xf>
    <xf numFmtId="0" fontId="20" fillId="3" borderId="7" xfId="0" applyNumberFormat="1" applyFont="1" applyFill="1" applyBorder="1" applyAlignment="1">
      <alignment horizontal="left" vertical="center"/>
    </xf>
    <xf numFmtId="0" fontId="32" fillId="0" borderId="0" xfId="0" applyFont="1" applyFill="1" applyAlignment="1">
      <alignment vertical="center"/>
    </xf>
    <xf numFmtId="177" fontId="32" fillId="0" borderId="0" xfId="0" applyNumberFormat="1" applyFont="1" applyFill="1" applyAlignment="1">
      <alignment vertical="center"/>
    </xf>
    <xf numFmtId="0" fontId="33" fillId="0" borderId="0" xfId="0" applyFont="1" applyFill="1" applyAlignment="1">
      <alignment horizontal="center" vertical="center"/>
    </xf>
    <xf numFmtId="177" fontId="33" fillId="0" borderId="0" xfId="0" applyNumberFormat="1" applyFont="1" applyFill="1" applyAlignment="1">
      <alignment horizontal="center" vertical="center"/>
    </xf>
    <xf numFmtId="0" fontId="32" fillId="0" borderId="0" xfId="0" applyFont="1" applyFill="1" applyAlignment="1">
      <alignment horizontal="right" vertical="center"/>
    </xf>
    <xf numFmtId="177" fontId="32" fillId="0" borderId="0" xfId="0" applyNumberFormat="1" applyFont="1" applyFill="1" applyAlignment="1">
      <alignment horizontal="right" vertical="center"/>
    </xf>
    <xf numFmtId="0" fontId="34" fillId="7" borderId="1" xfId="0" applyNumberFormat="1" applyFont="1" applyFill="1" applyBorder="1" applyAlignment="1">
      <alignment horizontal="center" vertical="center" wrapText="1"/>
    </xf>
    <xf numFmtId="177" fontId="34" fillId="7" borderId="1" xfId="0" applyNumberFormat="1" applyFont="1" applyFill="1" applyBorder="1" applyAlignment="1">
      <alignment horizontal="center" vertical="center" wrapText="1"/>
    </xf>
    <xf numFmtId="0" fontId="18" fillId="7" borderId="1" xfId="0" applyFont="1" applyFill="1" applyBorder="1" applyAlignment="1">
      <alignment horizontal="center" vertical="center" wrapText="1"/>
    </xf>
    <xf numFmtId="177" fontId="15" fillId="8" borderId="1" xfId="0" applyNumberFormat="1" applyFont="1" applyFill="1" applyBorder="1" applyAlignment="1">
      <alignment horizontal="right" vertical="center"/>
    </xf>
    <xf numFmtId="0" fontId="15" fillId="0" borderId="1" xfId="0" applyNumberFormat="1" applyFont="1" applyFill="1" applyBorder="1" applyAlignment="1">
      <alignment horizontal="left" vertical="center"/>
    </xf>
    <xf numFmtId="177" fontId="15" fillId="0" borderId="1" xfId="0" applyNumberFormat="1" applyFont="1" applyFill="1" applyBorder="1" applyAlignment="1">
      <alignment horizontal="right" vertical="center"/>
    </xf>
    <xf numFmtId="0" fontId="20" fillId="6" borderId="8" xfId="0" applyNumberFormat="1" applyFont="1" applyFill="1" applyBorder="1" applyAlignment="1">
      <alignment horizontal="left" vertical="center"/>
    </xf>
    <xf numFmtId="0" fontId="20" fillId="6" borderId="9" xfId="0" applyNumberFormat="1" applyFont="1" applyFill="1" applyBorder="1" applyAlignment="1">
      <alignment horizontal="left" vertical="center"/>
    </xf>
    <xf numFmtId="0" fontId="18" fillId="6" borderId="8" xfId="0" applyNumberFormat="1" applyFont="1" applyFill="1" applyBorder="1" applyAlignment="1">
      <alignment horizontal="left" vertical="center"/>
    </xf>
    <xf numFmtId="0" fontId="35" fillId="0" borderId="0" xfId="0" applyFont="1">
      <alignment vertical="center"/>
    </xf>
    <xf numFmtId="0" fontId="36" fillId="0" borderId="0" xfId="0" applyFont="1" applyAlignment="1">
      <alignment horizontal="center" vertical="center"/>
    </xf>
    <xf numFmtId="0" fontId="35" fillId="0" borderId="0" xfId="0" applyFont="1" applyAlignment="1">
      <alignment horizontal="center" vertical="center"/>
    </xf>
    <xf numFmtId="0" fontId="37" fillId="0" borderId="0" xfId="0" applyFont="1">
      <alignment vertical="center"/>
    </xf>
    <xf numFmtId="0" fontId="38" fillId="0" borderId="0" xfId="6" applyFont="1">
      <alignment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2" xfId="49"/>
    <cellStyle name="常规 5" xfId="50"/>
    <cellStyle name="常规 4" xfId="51"/>
    <cellStyle name="常规 2 2 2" xfId="52"/>
    <cellStyle name="常规 2" xfId="53"/>
  </cellStyles>
  <dxfs count="18">
    <dxf>
      <font>
        <b val="0"/>
        <i val="0"/>
        <color indexed="9"/>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externalLink" Target="externalLinks/externalLink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ocuments\SisenMESS\&#22269;&#24211;&#31185;2\RecvFileTempFolder\&#22269;&#24211;&#31185;&#23385;&#26223;&#36745;(&#22269;&#24211;&#31185;)\2025-11-20\11.57.46\2024&#24635;&#20915;&#3163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refreshError="1">
        <row r="19">
          <cell r="B19" t="str">
            <v>万元</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6">
          <cell r="C6">
            <v>60200</v>
          </cell>
        </row>
        <row r="6">
          <cell r="P6">
            <v>691835</v>
          </cell>
        </row>
        <row r="6">
          <cell r="AA6">
            <v>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opLeftCell="A8" workbookViewId="0">
      <selection activeCell="B26" sqref="B26"/>
    </sheetView>
  </sheetViews>
  <sheetFormatPr defaultColWidth="9" defaultRowHeight="13.5" outlineLevelCol="3"/>
  <cols>
    <col min="1" max="1" width="7.625" customWidth="1"/>
    <col min="2" max="2" width="65.875" style="178" customWidth="1"/>
  </cols>
  <sheetData>
    <row r="1" ht="42" customHeight="1" spans="1:2">
      <c r="A1" s="179" t="s">
        <v>0</v>
      </c>
      <c r="B1" s="180"/>
    </row>
    <row r="2" ht="22" customHeight="1" spans="1:2">
      <c r="A2" s="181">
        <v>1</v>
      </c>
      <c r="B2" s="182" t="s">
        <v>1</v>
      </c>
    </row>
    <row r="3" ht="22" customHeight="1" spans="1:2">
      <c r="A3" s="181">
        <v>2</v>
      </c>
      <c r="B3" s="182" t="s">
        <v>2</v>
      </c>
    </row>
    <row r="4" ht="22" customHeight="1" spans="1:2">
      <c r="A4" s="181">
        <v>3</v>
      </c>
      <c r="B4" s="182" t="s">
        <v>3</v>
      </c>
    </row>
    <row r="5" ht="22" customHeight="1" spans="1:2">
      <c r="A5" s="181">
        <v>4</v>
      </c>
      <c r="B5" s="182" t="s">
        <v>4</v>
      </c>
    </row>
    <row r="6" ht="22" customHeight="1" spans="1:2">
      <c r="A6" s="181">
        <v>5</v>
      </c>
      <c r="B6" s="182" t="s">
        <v>5</v>
      </c>
    </row>
    <row r="7" ht="22" customHeight="1" spans="1:2">
      <c r="A7" s="181">
        <v>6</v>
      </c>
      <c r="B7" s="182" t="s">
        <v>6</v>
      </c>
    </row>
    <row r="8" ht="22" customHeight="1" spans="1:2">
      <c r="A8" s="181">
        <v>7</v>
      </c>
      <c r="B8" s="182" t="s">
        <v>7</v>
      </c>
    </row>
    <row r="9" ht="22" customHeight="1" spans="1:2">
      <c r="A9" s="181">
        <v>8</v>
      </c>
      <c r="B9" s="182" t="s">
        <v>8</v>
      </c>
    </row>
    <row r="10" ht="22" customHeight="1" spans="1:2">
      <c r="A10" s="181">
        <v>9</v>
      </c>
      <c r="B10" s="182" t="s">
        <v>9</v>
      </c>
    </row>
    <row r="11" ht="22" customHeight="1" spans="1:2">
      <c r="A11" s="181">
        <v>10</v>
      </c>
      <c r="B11" s="182" t="s">
        <v>10</v>
      </c>
    </row>
    <row r="12" ht="22" customHeight="1" spans="1:2">
      <c r="A12" s="181">
        <v>11</v>
      </c>
      <c r="B12" s="182" t="s">
        <v>11</v>
      </c>
    </row>
    <row r="13" ht="22" customHeight="1" spans="1:2">
      <c r="A13" s="181">
        <v>12</v>
      </c>
      <c r="B13" s="182" t="s">
        <v>12</v>
      </c>
    </row>
    <row r="14" ht="22" customHeight="1" spans="1:2">
      <c r="A14" s="181">
        <v>13</v>
      </c>
      <c r="B14" s="182" t="s">
        <v>13</v>
      </c>
    </row>
    <row r="15" ht="22" customHeight="1" spans="1:2">
      <c r="A15" s="181">
        <v>14</v>
      </c>
      <c r="B15" s="182" t="s">
        <v>14</v>
      </c>
    </row>
    <row r="16" ht="22" customHeight="1" spans="1:2">
      <c r="A16" s="181">
        <v>15</v>
      </c>
      <c r="B16" s="182" t="s">
        <v>15</v>
      </c>
    </row>
    <row r="17" ht="22" customHeight="1" spans="1:2">
      <c r="A17" s="181">
        <v>16</v>
      </c>
      <c r="B17" s="182" t="s">
        <v>16</v>
      </c>
    </row>
    <row r="18" ht="22" customHeight="1" spans="1:4">
      <c r="A18" s="181">
        <v>17</v>
      </c>
      <c r="B18" s="182" t="s">
        <v>17</v>
      </c>
      <c r="D18" t="s">
        <v>18</v>
      </c>
    </row>
    <row r="19" ht="22" customHeight="1" spans="1:2">
      <c r="A19" s="181">
        <v>18</v>
      </c>
      <c r="B19" s="182" t="s">
        <v>19</v>
      </c>
    </row>
    <row r="20" ht="22" customHeight="1" spans="1:2">
      <c r="A20" s="181">
        <v>19</v>
      </c>
      <c r="B20" s="182" t="s">
        <v>20</v>
      </c>
    </row>
    <row r="21" ht="22" customHeight="1" spans="1:2">
      <c r="A21" s="181">
        <v>20</v>
      </c>
      <c r="B21" s="182" t="s">
        <v>21</v>
      </c>
    </row>
    <row r="22" ht="22" customHeight="1" spans="1:2">
      <c r="A22" s="181">
        <v>21</v>
      </c>
      <c r="B22" s="182" t="s">
        <v>22</v>
      </c>
    </row>
    <row r="23" ht="22" customHeight="1" spans="1:2">
      <c r="A23" s="181">
        <v>22</v>
      </c>
      <c r="B23" s="182" t="s">
        <v>23</v>
      </c>
    </row>
    <row r="24" ht="22" customHeight="1" spans="1:2">
      <c r="A24" s="181">
        <v>23</v>
      </c>
      <c r="B24" s="182" t="s">
        <v>24</v>
      </c>
    </row>
    <row r="25" ht="22" customHeight="1" spans="1:2">
      <c r="A25" s="181">
        <v>24</v>
      </c>
      <c r="B25" s="182" t="s">
        <v>25</v>
      </c>
    </row>
    <row r="26" ht="22" customHeight="1" spans="1:2">
      <c r="A26" s="181">
        <v>25</v>
      </c>
      <c r="B26" s="182" t="s">
        <v>26</v>
      </c>
    </row>
  </sheetData>
  <mergeCells count="1">
    <mergeCell ref="A1:B1"/>
  </mergeCells>
  <hyperlinks>
    <hyperlink ref="B2" location="'1一般公共预算收入决算明细表'!A1" display="一般公共预算收入决算明细表"/>
    <hyperlink ref="B3" location="'2一般公共预算支出决算功能分类明细表'!A1" display="一般公共预算支出决算功能分类明细表"/>
    <hyperlink ref="B4" location="'3一般公共预算支出决算经济分类明细表'!A1" display="一般公共预算支出决算经济分类明细表"/>
    <hyperlink ref="B5" location="'4一般公共预算财政拨款本级支出决算明细表'!A1" display="一般公共预算财政拨款本级支出决算明细表"/>
    <hyperlink ref="B6" location="'5一般公共预算财政拨款本级基本支出决算明细表'!A1" display="一般公共预算财政拨款本级基本支出决算明细表"/>
    <hyperlink ref="B7" location="'6一般公共预算转移性和债务相关收支决算明细表'!A1" display="一般公共预算转移性和债务相关收支决算明细表"/>
    <hyperlink ref="B8" location="'7地方政府一般债务限额和余额情况表'!A1" display="地方政府一般债务限额和余额情况表"/>
    <hyperlink ref="B9" location="'8政府性基金预算收入决算明细表'!A1" display="政府性基金预算收入决算明细表"/>
    <hyperlink ref="B10" location="'9政府性基金预算支出决算功能分类明细表'!A1" display="政府性基金预算支出决算功能分类明细表"/>
    <hyperlink ref="B11" location="'10政府性基金预算转移性收支决算录入表 '!A1" display="政府性基金预算转移性收支决算录入表"/>
    <hyperlink ref="B12" location="'11本级政府性基金支出表'!A1" display="本级政府性基金支出表"/>
    <hyperlink ref="B13" location="'12政府性基金转移支付表（按项目分地区）'!A1" display="政府性基金转移支付表（按项目分地区）"/>
    <hyperlink ref="B14" location="'13地方政府专项债务限额和余额情况表'!A1" display="地方政府专项债务限额和余额情况表"/>
    <hyperlink ref="B15" location="'14国有资本经营预算收入决算明细表'!A1" display="国有资本经营预算收入决算明细表"/>
    <hyperlink ref="B16" location="'15国有资本经营预算支出决算明细表'!A1" display="国有资本经营预算支出决算明细表"/>
    <hyperlink ref="B17" location="'16本级国有资本经营预算支出决算明细表'!A1" display="本级国有资本经营预算支出决算明细表"/>
    <hyperlink ref="B18" location="'17国有资本经营预算对下安排转移支付表'!A1" display="国有资本经营预算对下安排转移支付表"/>
    <hyperlink ref="B19" location="'18社会保险基金预算收入情况表'!A1" display="社会保险基金预算收入情况表"/>
    <hyperlink ref="B20" location="'19社会保险基金预算支出情况表'!A1" display="社会保险基金预算支出情况表"/>
    <hyperlink ref="B21" location="'20本级一般公共预算财政拨款“三公”经费支出决算表'!A1" display="本级一般公共预算财政拨款“三公”经费支出决算表"/>
    <hyperlink ref="B22" location="'21地方政府一般债券使用情况表'!A1" display="地方政府一般债券使用情况表"/>
    <hyperlink ref="B23" location="'22地方政府专项债券使用情况表'!A1" display="地方政府专项债券使用情况表"/>
    <hyperlink ref="B24" location="'23地方政府债券发行及还本付息情况表'!A1" display="地方政府债券发行及还本付息情况表"/>
    <hyperlink ref="B25" location="'24政府债务余额及限额情况表'!A1" display="政府债务余额及限额情况表"/>
    <hyperlink ref="B26" location="'25政府重大投资项目情况表'!A1" display="政府重大投资项目情况表"/>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703"/>
  <sheetViews>
    <sheetView workbookViewId="0">
      <selection activeCell="A1" sqref="A1:B1"/>
    </sheetView>
  </sheetViews>
  <sheetFormatPr defaultColWidth="12.125" defaultRowHeight="17.15" customHeight="1" outlineLevelCol="1"/>
  <cols>
    <col min="1" max="1" width="67.775" style="106" customWidth="1"/>
    <col min="2" max="2" width="25" style="106" customWidth="1"/>
    <col min="3" max="16384" width="12.125" style="105"/>
  </cols>
  <sheetData>
    <row r="1" s="105" customFormat="1" ht="33.75" customHeight="1" spans="1:2">
      <c r="A1" s="144" t="s">
        <v>27</v>
      </c>
      <c r="B1" s="144"/>
    </row>
    <row r="2" s="105" customFormat="1" ht="17.25" customHeight="1" spans="1:2">
      <c r="A2" s="39" t="s">
        <v>28</v>
      </c>
      <c r="B2" s="39"/>
    </row>
    <row r="3" s="105" customFormat="1" ht="17.25" customHeight="1" spans="1:2">
      <c r="A3" s="39" t="s">
        <v>29</v>
      </c>
      <c r="B3" s="39"/>
    </row>
    <row r="4" s="105" customFormat="1" ht="17.25" customHeight="1" spans="1:2">
      <c r="A4" s="100" t="s">
        <v>30</v>
      </c>
      <c r="B4" s="108" t="s">
        <v>31</v>
      </c>
    </row>
    <row r="5" s="105" customFormat="1" ht="17.25" customHeight="1" spans="1:2">
      <c r="A5" s="162" t="s">
        <v>32</v>
      </c>
      <c r="B5" s="110">
        <f>B6+B44+B64+B189+B254+B261+B266+B282+B291+B297+B306+B315+B318+B321+B324+B336+B340+B343+B346+B349</f>
        <v>318929</v>
      </c>
    </row>
    <row r="6" s="105" customFormat="1" ht="17.25" customHeight="1" spans="1:2">
      <c r="A6" s="162" t="s">
        <v>33</v>
      </c>
      <c r="B6" s="110">
        <f>SUM(B7,B37,B41)</f>
        <v>136536</v>
      </c>
    </row>
    <row r="7" s="105" customFormat="1" ht="17.25" customHeight="1" spans="1:2">
      <c r="A7" s="162" t="s">
        <v>34</v>
      </c>
      <c r="B7" s="110">
        <f>SUM(B8:B36)</f>
        <v>136536</v>
      </c>
    </row>
    <row r="8" s="105" customFormat="1" ht="17.25" customHeight="1" spans="1:2">
      <c r="A8" s="161" t="s">
        <v>35</v>
      </c>
      <c r="B8" s="110">
        <v>3285</v>
      </c>
    </row>
    <row r="9" s="105" customFormat="1" ht="17.25" customHeight="1" spans="1:2">
      <c r="A9" s="161" t="s">
        <v>36</v>
      </c>
      <c r="B9" s="110">
        <v>222</v>
      </c>
    </row>
    <row r="10" s="105" customFormat="1" ht="17.25" customHeight="1" spans="1:2">
      <c r="A10" s="161" t="s">
        <v>37</v>
      </c>
      <c r="B10" s="110">
        <v>62382</v>
      </c>
    </row>
    <row r="11" s="105" customFormat="1" ht="17.25" customHeight="1" spans="1:2">
      <c r="A11" s="161" t="s">
        <v>38</v>
      </c>
      <c r="B11" s="110"/>
    </row>
    <row r="12" s="105" customFormat="1" ht="17.25" customHeight="1" spans="1:2">
      <c r="A12" s="161" t="s">
        <v>39</v>
      </c>
      <c r="B12" s="110">
        <v>25245</v>
      </c>
    </row>
    <row r="13" s="105" customFormat="1" ht="17.25" customHeight="1" spans="1:2">
      <c r="A13" s="161" t="s">
        <v>40</v>
      </c>
      <c r="B13" s="110">
        <v>57798</v>
      </c>
    </row>
    <row r="14" s="105" customFormat="1" ht="17.25" customHeight="1" spans="1:2">
      <c r="A14" s="161" t="s">
        <v>41</v>
      </c>
      <c r="B14" s="110"/>
    </row>
    <row r="15" s="105" customFormat="1" ht="17.25" customHeight="1" spans="1:2">
      <c r="A15" s="161" t="s">
        <v>42</v>
      </c>
      <c r="B15" s="110"/>
    </row>
    <row r="16" s="105" customFormat="1" ht="17.25" customHeight="1" spans="1:2">
      <c r="A16" s="161" t="s">
        <v>43</v>
      </c>
      <c r="B16" s="110">
        <v>1172</v>
      </c>
    </row>
    <row r="17" s="105" customFormat="1" ht="17.25" customHeight="1" spans="1:2">
      <c r="A17" s="161" t="s">
        <v>44</v>
      </c>
      <c r="B17" s="110">
        <v>270</v>
      </c>
    </row>
    <row r="18" s="105" customFormat="1" ht="17.25" customHeight="1" spans="1:2">
      <c r="A18" s="161" t="s">
        <v>45</v>
      </c>
      <c r="B18" s="110">
        <v>-793</v>
      </c>
    </row>
    <row r="19" s="105" customFormat="1" ht="17.25" customHeight="1" spans="1:2">
      <c r="A19" s="161" t="s">
        <v>46</v>
      </c>
      <c r="B19" s="110">
        <v>-910</v>
      </c>
    </row>
    <row r="20" s="105" customFormat="1" ht="17.25" customHeight="1" spans="1:2">
      <c r="A20" s="161" t="s">
        <v>47</v>
      </c>
      <c r="B20" s="110">
        <v>-729</v>
      </c>
    </row>
    <row r="21" s="105" customFormat="1" ht="17.25" customHeight="1" spans="1:2">
      <c r="A21" s="161" t="s">
        <v>48</v>
      </c>
      <c r="B21" s="110"/>
    </row>
    <row r="22" s="105" customFormat="1" ht="17.25" customHeight="1" spans="1:2">
      <c r="A22" s="161" t="s">
        <v>49</v>
      </c>
      <c r="B22" s="110">
        <v>-2139</v>
      </c>
    </row>
    <row r="23" s="105" customFormat="1" ht="17.25" customHeight="1" spans="1:2">
      <c r="A23" s="161" t="s">
        <v>50</v>
      </c>
      <c r="B23" s="110"/>
    </row>
    <row r="24" s="105" customFormat="1" ht="17.25" customHeight="1" spans="1:2">
      <c r="A24" s="161" t="s">
        <v>51</v>
      </c>
      <c r="B24" s="110"/>
    </row>
    <row r="25" s="105" customFormat="1" ht="17.25" customHeight="1" spans="1:2">
      <c r="A25" s="161" t="s">
        <v>52</v>
      </c>
      <c r="B25" s="110"/>
    </row>
    <row r="26" s="105" customFormat="1" ht="17.25" customHeight="1" spans="1:2">
      <c r="A26" s="161" t="s">
        <v>53</v>
      </c>
      <c r="B26" s="110"/>
    </row>
    <row r="27" s="105" customFormat="1" ht="17.25" customHeight="1" spans="1:2">
      <c r="A27" s="161" t="s">
        <v>54</v>
      </c>
      <c r="B27" s="110"/>
    </row>
    <row r="28" s="105" customFormat="1" ht="17.25" customHeight="1" spans="1:2">
      <c r="A28" s="161" t="s">
        <v>55</v>
      </c>
      <c r="B28" s="110">
        <v>-3481</v>
      </c>
    </row>
    <row r="29" s="105" customFormat="1" ht="17.25" customHeight="1" spans="1:2">
      <c r="A29" s="161" t="s">
        <v>56</v>
      </c>
      <c r="B29" s="110"/>
    </row>
    <row r="30" s="105" customFormat="1" ht="17.25" customHeight="1" spans="1:2">
      <c r="A30" s="161" t="s">
        <v>57</v>
      </c>
      <c r="B30" s="110">
        <v>-10336</v>
      </c>
    </row>
    <row r="31" s="105" customFormat="1" ht="17.25" customHeight="1" spans="1:2">
      <c r="A31" s="161" t="s">
        <v>58</v>
      </c>
      <c r="B31" s="110"/>
    </row>
    <row r="32" s="105" customFormat="1" ht="17.25" customHeight="1" spans="1:2">
      <c r="A32" s="161" t="s">
        <v>59</v>
      </c>
      <c r="B32" s="110">
        <v>4550</v>
      </c>
    </row>
    <row r="33" s="105" customFormat="1" ht="17.25" customHeight="1" spans="1:2">
      <c r="A33" s="161" t="s">
        <v>60</v>
      </c>
      <c r="B33" s="110"/>
    </row>
    <row r="34" s="105" customFormat="1" ht="17.25" customHeight="1" spans="1:2">
      <c r="A34" s="161" t="s">
        <v>61</v>
      </c>
      <c r="B34" s="110"/>
    </row>
    <row r="35" s="105" customFormat="1" ht="17.25" customHeight="1" spans="1:2">
      <c r="A35" s="161" t="s">
        <v>62</v>
      </c>
      <c r="B35" s="110"/>
    </row>
    <row r="36" s="105" customFormat="1" ht="17.25" customHeight="1" spans="1:2">
      <c r="A36" s="161" t="s">
        <v>63</v>
      </c>
      <c r="B36" s="110"/>
    </row>
    <row r="37" s="105" customFormat="1" ht="17.25" customHeight="1" spans="1:2">
      <c r="A37" s="162" t="s">
        <v>64</v>
      </c>
      <c r="B37" s="110">
        <f>SUM(B38:B40)</f>
        <v>0</v>
      </c>
    </row>
    <row r="38" s="105" customFormat="1" ht="17.25" customHeight="1" spans="1:2">
      <c r="A38" s="161" t="s">
        <v>65</v>
      </c>
      <c r="B38" s="110"/>
    </row>
    <row r="39" s="105" customFormat="1" ht="17.25" customHeight="1" spans="1:2">
      <c r="A39" s="161" t="s">
        <v>66</v>
      </c>
      <c r="B39" s="110"/>
    </row>
    <row r="40" s="105" customFormat="1" ht="17.25" customHeight="1" spans="1:2">
      <c r="A40" s="161" t="s">
        <v>67</v>
      </c>
      <c r="B40" s="110"/>
    </row>
    <row r="41" s="105" customFormat="1" ht="17.25" customHeight="1" spans="1:2">
      <c r="A41" s="162" t="s">
        <v>68</v>
      </c>
      <c r="B41" s="110">
        <f>B42+B43</f>
        <v>0</v>
      </c>
    </row>
    <row r="42" s="105" customFormat="1" ht="17.25" customHeight="1" spans="1:2">
      <c r="A42" s="161" t="s">
        <v>69</v>
      </c>
      <c r="B42" s="110"/>
    </row>
    <row r="43" s="105" customFormat="1" ht="17.25" customHeight="1" spans="1:2">
      <c r="A43" s="161" t="s">
        <v>70</v>
      </c>
      <c r="B43" s="110"/>
    </row>
    <row r="44" s="105" customFormat="1" ht="17.25" customHeight="1" spans="1:2">
      <c r="A44" s="162" t="s">
        <v>71</v>
      </c>
      <c r="B44" s="110">
        <f>SUM(B45,B57,B63)</f>
        <v>0</v>
      </c>
    </row>
    <row r="45" s="105" customFormat="1" ht="17.25" customHeight="1" spans="1:2">
      <c r="A45" s="162" t="s">
        <v>72</v>
      </c>
      <c r="B45" s="110">
        <f>SUM(B46:B56)</f>
        <v>0</v>
      </c>
    </row>
    <row r="46" s="105" customFormat="1" ht="17.25" customHeight="1" spans="1:2">
      <c r="A46" s="161" t="s">
        <v>73</v>
      </c>
      <c r="B46" s="110"/>
    </row>
    <row r="47" s="105" customFormat="1" ht="17.25" customHeight="1" spans="1:2">
      <c r="A47" s="161" t="s">
        <v>74</v>
      </c>
      <c r="B47" s="110"/>
    </row>
    <row r="48" s="105" customFormat="1" ht="17.25" customHeight="1" spans="1:2">
      <c r="A48" s="161" t="s">
        <v>75</v>
      </c>
      <c r="B48" s="110"/>
    </row>
    <row r="49" s="105" customFormat="1" ht="17.25" customHeight="1" spans="1:2">
      <c r="A49" s="161" t="s">
        <v>76</v>
      </c>
      <c r="B49" s="110"/>
    </row>
    <row r="50" s="105" customFormat="1" ht="17.25" customHeight="1" spans="1:2">
      <c r="A50" s="161" t="s">
        <v>77</v>
      </c>
      <c r="B50" s="110"/>
    </row>
    <row r="51" s="105" customFormat="1" ht="17.25" customHeight="1" spans="1:2">
      <c r="A51" s="161" t="s">
        <v>78</v>
      </c>
      <c r="B51" s="110"/>
    </row>
    <row r="52" s="105" customFormat="1" ht="17.25" customHeight="1" spans="1:2">
      <c r="A52" s="161" t="s">
        <v>79</v>
      </c>
      <c r="B52" s="110"/>
    </row>
    <row r="53" s="105" customFormat="1" ht="17.25" customHeight="1" spans="1:2">
      <c r="A53" s="161" t="s">
        <v>80</v>
      </c>
      <c r="B53" s="110"/>
    </row>
    <row r="54" s="105" customFormat="1" ht="17.25" customHeight="1" spans="1:2">
      <c r="A54" s="161" t="s">
        <v>81</v>
      </c>
      <c r="B54" s="110"/>
    </row>
    <row r="55" s="105" customFormat="1" ht="17.25" customHeight="1" spans="1:2">
      <c r="A55" s="161" t="s">
        <v>82</v>
      </c>
      <c r="B55" s="110"/>
    </row>
    <row r="56" s="105" customFormat="1" ht="17.25" customHeight="1" spans="1:2">
      <c r="A56" s="161" t="s">
        <v>83</v>
      </c>
      <c r="B56" s="110"/>
    </row>
    <row r="57" s="105" customFormat="1" ht="17.25" customHeight="1" spans="1:2">
      <c r="A57" s="162" t="s">
        <v>84</v>
      </c>
      <c r="B57" s="110">
        <f>SUM(B58:B62)</f>
        <v>0</v>
      </c>
    </row>
    <row r="58" s="105" customFormat="1" ht="17.25" customHeight="1" spans="1:2">
      <c r="A58" s="161" t="s">
        <v>85</v>
      </c>
      <c r="B58" s="110"/>
    </row>
    <row r="59" s="105" customFormat="1" ht="17.25" customHeight="1" spans="1:2">
      <c r="A59" s="161" t="s">
        <v>86</v>
      </c>
      <c r="B59" s="110"/>
    </row>
    <row r="60" s="105" customFormat="1" ht="17.25" customHeight="1" spans="1:2">
      <c r="A60" s="161" t="s">
        <v>87</v>
      </c>
      <c r="B60" s="110"/>
    </row>
    <row r="61" s="105" customFormat="1" ht="17.25" customHeight="1" spans="1:2">
      <c r="A61" s="161" t="s">
        <v>88</v>
      </c>
      <c r="B61" s="110"/>
    </row>
    <row r="62" s="105" customFormat="1" ht="17.25" customHeight="1" spans="1:2">
      <c r="A62" s="161" t="s">
        <v>89</v>
      </c>
      <c r="B62" s="110"/>
    </row>
    <row r="63" s="105" customFormat="1" ht="17.25" customHeight="1" spans="1:2">
      <c r="A63" s="162" t="s">
        <v>90</v>
      </c>
      <c r="B63" s="110"/>
    </row>
    <row r="64" s="105" customFormat="1" ht="17.25" customHeight="1" spans="1:2">
      <c r="A64" s="162" t="s">
        <v>91</v>
      </c>
      <c r="B64" s="110">
        <f>SUM(B65:B81,B85:B90,B94,B99:B100,B104:B110,B127:B128,B131:B133,B138,B143,B148,B153,B158,B163,B168,B173,B178,B183,B187,B188)</f>
        <v>44413</v>
      </c>
    </row>
    <row r="65" s="105" customFormat="1" ht="17.25" customHeight="1" spans="1:2">
      <c r="A65" s="162" t="s">
        <v>92</v>
      </c>
      <c r="B65" s="110"/>
    </row>
    <row r="66" s="105" customFormat="1" ht="17.25" customHeight="1" spans="1:2">
      <c r="A66" s="162" t="s">
        <v>93</v>
      </c>
      <c r="B66" s="110"/>
    </row>
    <row r="67" s="105" customFormat="1" ht="17.25" customHeight="1" spans="1:2">
      <c r="A67" s="162" t="s">
        <v>94</v>
      </c>
      <c r="B67" s="110"/>
    </row>
    <row r="68" s="105" customFormat="1" ht="17.25" customHeight="1" spans="1:2">
      <c r="A68" s="162" t="s">
        <v>95</v>
      </c>
      <c r="B68" s="110">
        <v>3</v>
      </c>
    </row>
    <row r="69" s="105" customFormat="1" ht="17.25" customHeight="1" spans="1:2">
      <c r="A69" s="162" t="s">
        <v>96</v>
      </c>
      <c r="B69" s="110"/>
    </row>
    <row r="70" s="105" customFormat="1" ht="17.25" customHeight="1" spans="1:2">
      <c r="A70" s="162" t="s">
        <v>97</v>
      </c>
      <c r="B70" s="110"/>
    </row>
    <row r="71" s="105" customFormat="1" ht="17.25" customHeight="1" spans="1:2">
      <c r="A71" s="162" t="s">
        <v>98</v>
      </c>
      <c r="B71" s="110"/>
    </row>
    <row r="72" s="105" customFormat="1" ht="17.25" customHeight="1" spans="1:2">
      <c r="A72" s="162" t="s">
        <v>99</v>
      </c>
      <c r="B72" s="110"/>
    </row>
    <row r="73" s="105" customFormat="1" ht="17.25" customHeight="1" spans="1:2">
      <c r="A73" s="162" t="s">
        <v>100</v>
      </c>
      <c r="B73" s="110"/>
    </row>
    <row r="74" s="105" customFormat="1" ht="17.25" customHeight="1" spans="1:2">
      <c r="A74" s="162" t="s">
        <v>101</v>
      </c>
      <c r="B74" s="110"/>
    </row>
    <row r="75" s="105" customFormat="1" ht="17.25" customHeight="1" spans="1:2">
      <c r="A75" s="162" t="s">
        <v>102</v>
      </c>
      <c r="B75" s="110"/>
    </row>
    <row r="76" s="105" customFormat="1" ht="17.25" customHeight="1" spans="1:2">
      <c r="A76" s="162" t="s">
        <v>103</v>
      </c>
      <c r="B76" s="110"/>
    </row>
    <row r="77" s="105" customFormat="1" ht="17.25" customHeight="1" spans="1:2">
      <c r="A77" s="162" t="s">
        <v>104</v>
      </c>
      <c r="B77" s="110"/>
    </row>
    <row r="78" s="105" customFormat="1" ht="17.25" customHeight="1" spans="1:2">
      <c r="A78" s="162" t="s">
        <v>105</v>
      </c>
      <c r="B78" s="110"/>
    </row>
    <row r="79" s="105" customFormat="1" ht="17.25" customHeight="1" spans="1:2">
      <c r="A79" s="162" t="s">
        <v>106</v>
      </c>
      <c r="B79" s="110">
        <v>336</v>
      </c>
    </row>
    <row r="80" s="105" customFormat="1" ht="17.25" customHeight="1" spans="1:2">
      <c r="A80" s="162" t="s">
        <v>107</v>
      </c>
      <c r="B80" s="110"/>
    </row>
    <row r="81" s="105" customFormat="1" ht="17.25" customHeight="1" spans="1:2">
      <c r="A81" s="162" t="s">
        <v>108</v>
      </c>
      <c r="B81" s="110">
        <f>SUM(B82:B84)</f>
        <v>0</v>
      </c>
    </row>
    <row r="82" s="105" customFormat="1" ht="17.25" customHeight="1" spans="1:2">
      <c r="A82" s="161" t="s">
        <v>109</v>
      </c>
      <c r="B82" s="110"/>
    </row>
    <row r="83" s="105" customFormat="1" ht="17.25" customHeight="1" spans="1:2">
      <c r="A83" s="161" t="s">
        <v>110</v>
      </c>
      <c r="B83" s="110"/>
    </row>
    <row r="84" s="105" customFormat="1" ht="17.25" customHeight="1" spans="1:2">
      <c r="A84" s="161" t="s">
        <v>111</v>
      </c>
      <c r="B84" s="110"/>
    </row>
    <row r="85" s="105" customFormat="1" ht="17.25" customHeight="1" spans="1:2">
      <c r="A85" s="162" t="s">
        <v>112</v>
      </c>
      <c r="B85" s="110"/>
    </row>
    <row r="86" s="105" customFormat="1" ht="17.25" customHeight="1" spans="1:2">
      <c r="A86" s="162" t="s">
        <v>113</v>
      </c>
      <c r="B86" s="110"/>
    </row>
    <row r="87" s="105" customFormat="1" ht="17.25" customHeight="1" spans="1:2">
      <c r="A87" s="162" t="s">
        <v>114</v>
      </c>
      <c r="B87" s="110"/>
    </row>
    <row r="88" s="105" customFormat="1" ht="17.25" customHeight="1" spans="1:2">
      <c r="A88" s="162" t="s">
        <v>115</v>
      </c>
      <c r="B88" s="110"/>
    </row>
    <row r="89" s="105" customFormat="1" ht="17.25" customHeight="1" spans="1:2">
      <c r="A89" s="162" t="s">
        <v>116</v>
      </c>
      <c r="B89" s="110"/>
    </row>
    <row r="90" s="105" customFormat="1" ht="17.25" customHeight="1" spans="1:2">
      <c r="A90" s="162" t="s">
        <v>117</v>
      </c>
      <c r="B90" s="110">
        <f>SUM(B91:B93)</f>
        <v>0</v>
      </c>
    </row>
    <row r="91" s="105" customFormat="1" ht="17.25" customHeight="1" spans="1:2">
      <c r="A91" s="161" t="s">
        <v>118</v>
      </c>
      <c r="B91" s="110"/>
    </row>
    <row r="92" s="105" customFormat="1" ht="17.25" customHeight="1" spans="1:2">
      <c r="A92" s="161" t="s">
        <v>119</v>
      </c>
      <c r="B92" s="110"/>
    </row>
    <row r="93" s="105" customFormat="1" ht="17.25" customHeight="1" spans="1:2">
      <c r="A93" s="161" t="s">
        <v>120</v>
      </c>
      <c r="B93" s="110"/>
    </row>
    <row r="94" s="105" customFormat="1" ht="17.25" customHeight="1" spans="1:2">
      <c r="A94" s="162" t="s">
        <v>121</v>
      </c>
      <c r="B94" s="110">
        <f>SUM(B95:B98)</f>
        <v>0</v>
      </c>
    </row>
    <row r="95" s="105" customFormat="1" ht="17.25" customHeight="1" spans="1:2">
      <c r="A95" s="161" t="s">
        <v>122</v>
      </c>
      <c r="B95" s="110"/>
    </row>
    <row r="96" s="105" customFormat="1" ht="17.25" customHeight="1" spans="1:2">
      <c r="A96" s="161" t="s">
        <v>123</v>
      </c>
      <c r="B96" s="110"/>
    </row>
    <row r="97" s="105" customFormat="1" ht="17.25" customHeight="1" spans="1:2">
      <c r="A97" s="161" t="s">
        <v>124</v>
      </c>
      <c r="B97" s="110"/>
    </row>
    <row r="98" s="105" customFormat="1" ht="17.25" customHeight="1" spans="1:2">
      <c r="A98" s="161" t="s">
        <v>125</v>
      </c>
      <c r="B98" s="110"/>
    </row>
    <row r="99" s="105" customFormat="1" ht="17.25" customHeight="1" spans="1:2">
      <c r="A99" s="162" t="s">
        <v>126</v>
      </c>
      <c r="B99" s="110"/>
    </row>
    <row r="100" s="105" customFormat="1" ht="17.25" customHeight="1" spans="1:2">
      <c r="A100" s="162" t="s">
        <v>127</v>
      </c>
      <c r="B100" s="110">
        <f>SUM(B101:B103)</f>
        <v>0</v>
      </c>
    </row>
    <row r="101" s="105" customFormat="1" ht="17.25" customHeight="1" spans="1:2">
      <c r="A101" s="161" t="s">
        <v>128</v>
      </c>
      <c r="B101" s="110"/>
    </row>
    <row r="102" s="105" customFormat="1" ht="17.25" customHeight="1" spans="1:2">
      <c r="A102" s="161" t="s">
        <v>129</v>
      </c>
      <c r="B102" s="110"/>
    </row>
    <row r="103" s="105" customFormat="1" ht="17.25" customHeight="1" spans="1:2">
      <c r="A103" s="161" t="s">
        <v>130</v>
      </c>
      <c r="B103" s="110"/>
    </row>
    <row r="104" s="105" customFormat="1" ht="17.25" customHeight="1" spans="1:2">
      <c r="A104" s="162" t="s">
        <v>131</v>
      </c>
      <c r="B104" s="110"/>
    </row>
    <row r="105" s="105" customFormat="1" ht="17.25" customHeight="1" spans="1:2">
      <c r="A105" s="162" t="s">
        <v>132</v>
      </c>
      <c r="B105" s="110"/>
    </row>
    <row r="106" s="105" customFormat="1" ht="17.25" customHeight="1" spans="1:2">
      <c r="A106" s="162" t="s">
        <v>133</v>
      </c>
      <c r="B106" s="110"/>
    </row>
    <row r="107" s="105" customFormat="1" ht="17.25" customHeight="1" spans="1:2">
      <c r="A107" s="162" t="s">
        <v>134</v>
      </c>
      <c r="B107" s="110"/>
    </row>
    <row r="108" s="105" customFormat="1" ht="17.25" customHeight="1" spans="1:2">
      <c r="A108" s="162" t="s">
        <v>135</v>
      </c>
      <c r="B108" s="110">
        <v>34</v>
      </c>
    </row>
    <row r="109" s="105" customFormat="1" ht="17.25" customHeight="1" spans="1:2">
      <c r="A109" s="162" t="s">
        <v>136</v>
      </c>
      <c r="B109" s="110">
        <v>17</v>
      </c>
    </row>
    <row r="110" s="105" customFormat="1" ht="17.25" customHeight="1" spans="1:2">
      <c r="A110" s="162" t="s">
        <v>137</v>
      </c>
      <c r="B110" s="110">
        <f>SUM(B111:B126)</f>
        <v>16542</v>
      </c>
    </row>
    <row r="111" s="105" customFormat="1" ht="17.25" customHeight="1" spans="1:2">
      <c r="A111" s="161" t="s">
        <v>138</v>
      </c>
      <c r="B111" s="110"/>
    </row>
    <row r="112" s="105" customFormat="1" ht="17.25" customHeight="1" spans="1:2">
      <c r="A112" s="161" t="s">
        <v>139</v>
      </c>
      <c r="B112" s="110"/>
    </row>
    <row r="113" s="105" customFormat="1" ht="17.25" customHeight="1" spans="1:2">
      <c r="A113" s="161" t="s">
        <v>140</v>
      </c>
      <c r="B113" s="110"/>
    </row>
    <row r="114" s="105" customFormat="1" ht="17.25" customHeight="1" spans="1:2">
      <c r="A114" s="161" t="s">
        <v>141</v>
      </c>
      <c r="B114" s="110"/>
    </row>
    <row r="115" s="105" customFormat="1" ht="17.25" customHeight="1" spans="1:2">
      <c r="A115" s="161" t="s">
        <v>142</v>
      </c>
      <c r="B115" s="110"/>
    </row>
    <row r="116" s="105" customFormat="1" ht="17.25" customHeight="1" spans="1:2">
      <c r="A116" s="161" t="s">
        <v>143</v>
      </c>
      <c r="B116" s="110"/>
    </row>
    <row r="117" s="105" customFormat="1" ht="17.25" customHeight="1" spans="1:2">
      <c r="A117" s="161" t="s">
        <v>144</v>
      </c>
      <c r="B117" s="110"/>
    </row>
    <row r="118" s="105" customFormat="1" ht="17.25" customHeight="1" spans="1:2">
      <c r="A118" s="161" t="s">
        <v>145</v>
      </c>
      <c r="B118" s="110"/>
    </row>
    <row r="119" s="105" customFormat="1" ht="17.25" customHeight="1" spans="1:2">
      <c r="A119" s="161" t="s">
        <v>146</v>
      </c>
      <c r="B119" s="110"/>
    </row>
    <row r="120" s="105" customFormat="1" ht="17.25" customHeight="1" spans="1:2">
      <c r="A120" s="161" t="s">
        <v>147</v>
      </c>
      <c r="B120" s="110"/>
    </row>
    <row r="121" s="105" customFormat="1" ht="17.25" customHeight="1" spans="1:2">
      <c r="A121" s="161" t="s">
        <v>148</v>
      </c>
      <c r="B121" s="110"/>
    </row>
    <row r="122" s="105" customFormat="1" ht="17.25" customHeight="1" spans="1:2">
      <c r="A122" s="161" t="s">
        <v>149</v>
      </c>
      <c r="B122" s="110"/>
    </row>
    <row r="123" s="105" customFormat="1" ht="17.25" customHeight="1" spans="1:2">
      <c r="A123" s="161" t="s">
        <v>150</v>
      </c>
      <c r="B123" s="110"/>
    </row>
    <row r="124" s="105" customFormat="1" ht="17.25" customHeight="1" spans="1:2">
      <c r="A124" s="161" t="s">
        <v>151</v>
      </c>
      <c r="B124" s="110"/>
    </row>
    <row r="125" s="105" customFormat="1" ht="17.25" customHeight="1" spans="1:2">
      <c r="A125" s="161" t="s">
        <v>152</v>
      </c>
      <c r="B125" s="110"/>
    </row>
    <row r="126" s="105" customFormat="1" ht="17.25" customHeight="1" spans="1:2">
      <c r="A126" s="161" t="s">
        <v>153</v>
      </c>
      <c r="B126" s="110">
        <v>16542</v>
      </c>
    </row>
    <row r="127" s="105" customFormat="1" ht="17.25" customHeight="1" spans="1:2">
      <c r="A127" s="162" t="s">
        <v>154</v>
      </c>
      <c r="B127" s="110"/>
    </row>
    <row r="128" s="105" customFormat="1" ht="17.25" customHeight="1" spans="1:2">
      <c r="A128" s="162" t="s">
        <v>155</v>
      </c>
      <c r="B128" s="110">
        <f>B129+B130</f>
        <v>6246</v>
      </c>
    </row>
    <row r="129" s="105" customFormat="1" ht="17.25" customHeight="1" spans="1:2">
      <c r="A129" s="161" t="s">
        <v>156</v>
      </c>
      <c r="B129" s="110"/>
    </row>
    <row r="130" s="105" customFormat="1" ht="17.25" customHeight="1" spans="1:2">
      <c r="A130" s="161" t="s">
        <v>157</v>
      </c>
      <c r="B130" s="110">
        <v>6246</v>
      </c>
    </row>
    <row r="131" s="105" customFormat="1" ht="17.25" customHeight="1" spans="1:2">
      <c r="A131" s="162" t="s">
        <v>158</v>
      </c>
      <c r="B131" s="110">
        <v>9562</v>
      </c>
    </row>
    <row r="132" s="105" customFormat="1" ht="17.25" customHeight="1" spans="1:2">
      <c r="A132" s="162" t="s">
        <v>159</v>
      </c>
      <c r="B132" s="110">
        <v>8545</v>
      </c>
    </row>
    <row r="133" s="105" customFormat="1" ht="17.25" customHeight="1" spans="1:2">
      <c r="A133" s="162" t="s">
        <v>160</v>
      </c>
      <c r="B133" s="110">
        <f>SUM(B134:B137)</f>
        <v>1920</v>
      </c>
    </row>
    <row r="134" s="105" customFormat="1" ht="17.25" customHeight="1" spans="1:2">
      <c r="A134" s="161" t="s">
        <v>161</v>
      </c>
      <c r="B134" s="110"/>
    </row>
    <row r="135" s="105" customFormat="1" ht="17.25" customHeight="1" spans="1:2">
      <c r="A135" s="161" t="s">
        <v>162</v>
      </c>
      <c r="B135" s="110">
        <v>1121</v>
      </c>
    </row>
    <row r="136" s="105" customFormat="1" ht="17.25" customHeight="1" spans="1:2">
      <c r="A136" s="161" t="s">
        <v>163</v>
      </c>
      <c r="B136" s="110">
        <v>799</v>
      </c>
    </row>
    <row r="137" s="105" customFormat="1" ht="17.25" customHeight="1" spans="1:2">
      <c r="A137" s="161" t="s">
        <v>164</v>
      </c>
      <c r="B137" s="110"/>
    </row>
    <row r="138" s="105" customFormat="1" ht="17.25" customHeight="1" spans="1:2">
      <c r="A138" s="162" t="s">
        <v>165</v>
      </c>
      <c r="B138" s="110">
        <f>SUM(B139:B142)</f>
        <v>535</v>
      </c>
    </row>
    <row r="139" s="105" customFormat="1" ht="17.25" customHeight="1" spans="1:2">
      <c r="A139" s="161" t="s">
        <v>166</v>
      </c>
      <c r="B139" s="110"/>
    </row>
    <row r="140" s="105" customFormat="1" ht="17.25" customHeight="1" spans="1:2">
      <c r="A140" s="161" t="s">
        <v>167</v>
      </c>
      <c r="B140" s="110"/>
    </row>
    <row r="141" s="105" customFormat="1" ht="17.25" customHeight="1" spans="1:2">
      <c r="A141" s="161" t="s">
        <v>168</v>
      </c>
      <c r="B141" s="110">
        <v>535</v>
      </c>
    </row>
    <row r="142" s="105" customFormat="1" ht="17.25" customHeight="1" spans="1:2">
      <c r="A142" s="161" t="s">
        <v>169</v>
      </c>
      <c r="B142" s="110"/>
    </row>
    <row r="143" s="105" customFormat="1" ht="17.25" customHeight="1" spans="1:2">
      <c r="A143" s="162" t="s">
        <v>170</v>
      </c>
      <c r="B143" s="110">
        <f>SUM(B144:B147)</f>
        <v>45</v>
      </c>
    </row>
    <row r="144" s="105" customFormat="1" ht="17.25" customHeight="1" spans="1:2">
      <c r="A144" s="161" t="s">
        <v>171</v>
      </c>
      <c r="B144" s="110"/>
    </row>
    <row r="145" s="105" customFormat="1" ht="17.25" customHeight="1" spans="1:2">
      <c r="A145" s="161" t="s">
        <v>172</v>
      </c>
      <c r="B145" s="110"/>
    </row>
    <row r="146" s="105" customFormat="1" ht="17.25" customHeight="1" spans="1:2">
      <c r="A146" s="161" t="s">
        <v>173</v>
      </c>
      <c r="B146" s="110">
        <v>45</v>
      </c>
    </row>
    <row r="147" s="105" customFormat="1" ht="17.25" customHeight="1" spans="1:2">
      <c r="A147" s="161" t="s">
        <v>174</v>
      </c>
      <c r="B147" s="110"/>
    </row>
    <row r="148" s="105" customFormat="1" ht="17.25" customHeight="1" spans="1:2">
      <c r="A148" s="162" t="s">
        <v>175</v>
      </c>
      <c r="B148" s="110">
        <f>SUM(B149:B152)</f>
        <v>0</v>
      </c>
    </row>
    <row r="149" s="105" customFormat="1" ht="17.25" customHeight="1" spans="1:2">
      <c r="A149" s="161" t="s">
        <v>176</v>
      </c>
      <c r="B149" s="110"/>
    </row>
    <row r="150" s="105" customFormat="1" ht="17.25" customHeight="1" spans="1:2">
      <c r="A150" s="161" t="s">
        <v>177</v>
      </c>
      <c r="B150" s="110"/>
    </row>
    <row r="151" s="105" customFormat="1" ht="17.25" customHeight="1" spans="1:2">
      <c r="A151" s="161" t="s">
        <v>178</v>
      </c>
      <c r="B151" s="110"/>
    </row>
    <row r="152" s="105" customFormat="1" ht="17.25" customHeight="1" spans="1:2">
      <c r="A152" s="161" t="s">
        <v>179</v>
      </c>
      <c r="B152" s="110"/>
    </row>
    <row r="153" s="105" customFormat="1" ht="17.25" customHeight="1" spans="1:2">
      <c r="A153" s="162" t="s">
        <v>180</v>
      </c>
      <c r="B153" s="110">
        <f>SUM(B154:B157)</f>
        <v>0</v>
      </c>
    </row>
    <row r="154" s="105" customFormat="1" ht="17.25" customHeight="1" spans="1:2">
      <c r="A154" s="161" t="s">
        <v>161</v>
      </c>
      <c r="B154" s="110"/>
    </row>
    <row r="155" s="105" customFormat="1" ht="17.25" customHeight="1" spans="1:2">
      <c r="A155" s="161" t="s">
        <v>162</v>
      </c>
      <c r="B155" s="110"/>
    </row>
    <row r="156" s="105" customFormat="1" ht="17.25" customHeight="1" spans="1:2">
      <c r="A156" s="161" t="s">
        <v>163</v>
      </c>
      <c r="B156" s="110"/>
    </row>
    <row r="157" s="105" customFormat="1" ht="17.25" customHeight="1" spans="1:2">
      <c r="A157" s="161" t="s">
        <v>164</v>
      </c>
      <c r="B157" s="110"/>
    </row>
    <row r="158" s="105" customFormat="1" ht="17.25" customHeight="1" spans="1:2">
      <c r="A158" s="162" t="s">
        <v>181</v>
      </c>
      <c r="B158" s="110">
        <f>SUM(B159:B162)</f>
        <v>0</v>
      </c>
    </row>
    <row r="159" s="105" customFormat="1" ht="17.25" customHeight="1" spans="1:2">
      <c r="A159" s="161" t="s">
        <v>166</v>
      </c>
      <c r="B159" s="110"/>
    </row>
    <row r="160" s="105" customFormat="1" ht="17.25" customHeight="1" spans="1:2">
      <c r="A160" s="161" t="s">
        <v>167</v>
      </c>
      <c r="B160" s="110"/>
    </row>
    <row r="161" s="105" customFormat="1" ht="17.25" customHeight="1" spans="1:2">
      <c r="A161" s="161" t="s">
        <v>168</v>
      </c>
      <c r="B161" s="110"/>
    </row>
    <row r="162" s="105" customFormat="1" ht="17.25" customHeight="1" spans="1:2">
      <c r="A162" s="161" t="s">
        <v>169</v>
      </c>
      <c r="B162" s="110"/>
    </row>
    <row r="163" s="105" customFormat="1" ht="17.25" customHeight="1" spans="1:2">
      <c r="A163" s="162" t="s">
        <v>182</v>
      </c>
      <c r="B163" s="110">
        <f>SUM(B164:B167)</f>
        <v>0</v>
      </c>
    </row>
    <row r="164" s="105" customFormat="1" ht="17.25" customHeight="1" spans="1:2">
      <c r="A164" s="161" t="s">
        <v>171</v>
      </c>
      <c r="B164" s="110"/>
    </row>
    <row r="165" s="105" customFormat="1" ht="17.25" customHeight="1" spans="1:2">
      <c r="A165" s="161" t="s">
        <v>172</v>
      </c>
      <c r="B165" s="110"/>
    </row>
    <row r="166" s="105" customFormat="1" ht="17.25" customHeight="1" spans="1:2">
      <c r="A166" s="161" t="s">
        <v>173</v>
      </c>
      <c r="B166" s="110"/>
    </row>
    <row r="167" s="105" customFormat="1" ht="17.25" customHeight="1" spans="1:2">
      <c r="A167" s="161" t="s">
        <v>174</v>
      </c>
      <c r="B167" s="110"/>
    </row>
    <row r="168" s="105" customFormat="1" ht="17.25" customHeight="1" spans="1:2">
      <c r="A168" s="162" t="s">
        <v>183</v>
      </c>
      <c r="B168" s="110">
        <f>SUM(B169:B172)</f>
        <v>0</v>
      </c>
    </row>
    <row r="169" s="105" customFormat="1" ht="17.25" customHeight="1" spans="1:2">
      <c r="A169" s="161" t="s">
        <v>176</v>
      </c>
      <c r="B169" s="110"/>
    </row>
    <row r="170" s="105" customFormat="1" ht="17.25" customHeight="1" spans="1:2">
      <c r="A170" s="161" t="s">
        <v>177</v>
      </c>
      <c r="B170" s="110"/>
    </row>
    <row r="171" s="105" customFormat="1" ht="17.25" customHeight="1" spans="1:2">
      <c r="A171" s="161" t="s">
        <v>178</v>
      </c>
      <c r="B171" s="110"/>
    </row>
    <row r="172" s="105" customFormat="1" ht="17.25" customHeight="1" spans="1:2">
      <c r="A172" s="161" t="s">
        <v>179</v>
      </c>
      <c r="B172" s="110"/>
    </row>
    <row r="173" s="105" customFormat="1" ht="17.25" customHeight="1" spans="1:2">
      <c r="A173" s="162" t="s">
        <v>184</v>
      </c>
      <c r="B173" s="110">
        <f>SUM(B174:B177)</f>
        <v>0</v>
      </c>
    </row>
    <row r="174" s="105" customFormat="1" ht="17.25" customHeight="1" spans="1:2">
      <c r="A174" s="161" t="s">
        <v>185</v>
      </c>
      <c r="B174" s="110"/>
    </row>
    <row r="175" s="105" customFormat="1" ht="17.25" customHeight="1" spans="1:2">
      <c r="A175" s="161" t="s">
        <v>186</v>
      </c>
      <c r="B175" s="110"/>
    </row>
    <row r="176" s="105" customFormat="1" ht="17.25" customHeight="1" spans="1:2">
      <c r="A176" s="161" t="s">
        <v>187</v>
      </c>
      <c r="B176" s="110"/>
    </row>
    <row r="177" s="105" customFormat="1" ht="17.25" customHeight="1" spans="1:2">
      <c r="A177" s="161" t="s">
        <v>188</v>
      </c>
      <c r="B177" s="110"/>
    </row>
    <row r="178" s="105" customFormat="1" ht="17.25" customHeight="1" spans="1:2">
      <c r="A178" s="162" t="s">
        <v>189</v>
      </c>
      <c r="B178" s="110">
        <f>SUM(B179:B182)</f>
        <v>171</v>
      </c>
    </row>
    <row r="179" s="105" customFormat="1" ht="17.25" customHeight="1" spans="1:2">
      <c r="A179" s="161" t="s">
        <v>185</v>
      </c>
      <c r="B179" s="110">
        <v>68</v>
      </c>
    </row>
    <row r="180" s="105" customFormat="1" ht="17.25" customHeight="1" spans="1:2">
      <c r="A180" s="161" t="s">
        <v>186</v>
      </c>
      <c r="B180" s="110">
        <v>33</v>
      </c>
    </row>
    <row r="181" s="105" customFormat="1" ht="17.25" customHeight="1" spans="1:2">
      <c r="A181" s="161" t="s">
        <v>187</v>
      </c>
      <c r="B181" s="110">
        <v>70</v>
      </c>
    </row>
    <row r="182" s="105" customFormat="1" ht="17.25" customHeight="1" spans="1:2">
      <c r="A182" s="161" t="s">
        <v>188</v>
      </c>
      <c r="B182" s="110"/>
    </row>
    <row r="183" s="105" customFormat="1" ht="17.25" customHeight="1" spans="1:2">
      <c r="A183" s="162" t="s">
        <v>190</v>
      </c>
      <c r="B183" s="110">
        <f>SUM(B184:B186)</f>
        <v>457</v>
      </c>
    </row>
    <row r="184" s="105" customFormat="1" ht="17.25" customHeight="1" spans="1:2">
      <c r="A184" s="161" t="s">
        <v>191</v>
      </c>
      <c r="B184" s="110">
        <v>451</v>
      </c>
    </row>
    <row r="185" s="105" customFormat="1" ht="17.25" customHeight="1" spans="1:2">
      <c r="A185" s="161" t="s">
        <v>192</v>
      </c>
      <c r="B185" s="110">
        <v>6</v>
      </c>
    </row>
    <row r="186" s="105" customFormat="1" ht="17.25" customHeight="1" spans="1:2">
      <c r="A186" s="161" t="s">
        <v>193</v>
      </c>
      <c r="B186" s="110"/>
    </row>
    <row r="187" s="105" customFormat="1" ht="17.25" customHeight="1" spans="1:2">
      <c r="A187" s="162" t="s">
        <v>194</v>
      </c>
      <c r="B187" s="110"/>
    </row>
    <row r="188" s="105" customFormat="1" ht="17.25" customHeight="1" spans="1:2">
      <c r="A188" s="162" t="s">
        <v>195</v>
      </c>
      <c r="B188" s="110"/>
    </row>
    <row r="189" s="105" customFormat="1" ht="17.25" customHeight="1" spans="1:2">
      <c r="A189" s="162" t="s">
        <v>196</v>
      </c>
      <c r="B189" s="110">
        <f>SUM(B190:B212,B216,B219,B220,B224:B229,B241:B243,B248,B253)</f>
        <v>0</v>
      </c>
    </row>
    <row r="190" s="105" customFormat="1" ht="17.25" customHeight="1" spans="1:2">
      <c r="A190" s="162" t="s">
        <v>197</v>
      </c>
      <c r="B190" s="110"/>
    </row>
    <row r="191" s="105" customFormat="1" ht="17.25" customHeight="1" spans="1:2">
      <c r="A191" s="162" t="s">
        <v>198</v>
      </c>
      <c r="B191" s="110"/>
    </row>
    <row r="192" s="105" customFormat="1" ht="17.25" customHeight="1" spans="1:2">
      <c r="A192" s="162" t="s">
        <v>199</v>
      </c>
      <c r="B192" s="110"/>
    </row>
    <row r="193" s="105" customFormat="1" ht="17.25" customHeight="1" spans="1:2">
      <c r="A193" s="162" t="s">
        <v>200</v>
      </c>
      <c r="B193" s="110"/>
    </row>
    <row r="194" s="105" customFormat="1" ht="17.25" customHeight="1" spans="1:2">
      <c r="A194" s="162" t="s">
        <v>201</v>
      </c>
      <c r="B194" s="110"/>
    </row>
    <row r="195" s="105" customFormat="1" ht="17.25" customHeight="1" spans="1:2">
      <c r="A195" s="162" t="s">
        <v>202</v>
      </c>
      <c r="B195" s="110"/>
    </row>
    <row r="196" s="105" customFormat="1" ht="17.25" customHeight="1" spans="1:2">
      <c r="A196" s="162" t="s">
        <v>203</v>
      </c>
      <c r="B196" s="110"/>
    </row>
    <row r="197" s="105" customFormat="1" ht="17.25" customHeight="1" spans="1:2">
      <c r="A197" s="162" t="s">
        <v>204</v>
      </c>
      <c r="B197" s="110"/>
    </row>
    <row r="198" s="105" customFormat="1" ht="17.25" customHeight="1" spans="1:2">
      <c r="A198" s="162" t="s">
        <v>205</v>
      </c>
      <c r="B198" s="110"/>
    </row>
    <row r="199" s="105" customFormat="1" ht="17.25" customHeight="1" spans="1:2">
      <c r="A199" s="162" t="s">
        <v>206</v>
      </c>
      <c r="B199" s="110"/>
    </row>
    <row r="200" s="105" customFormat="1" ht="17.25" customHeight="1" spans="1:2">
      <c r="A200" s="162" t="s">
        <v>207</v>
      </c>
      <c r="B200" s="110"/>
    </row>
    <row r="201" s="105" customFormat="1" ht="17.25" customHeight="1" spans="1:2">
      <c r="A201" s="162" t="s">
        <v>208</v>
      </c>
      <c r="B201" s="110"/>
    </row>
    <row r="202" s="105" customFormat="1" ht="17.25" customHeight="1" spans="1:2">
      <c r="A202" s="162" t="s">
        <v>209</v>
      </c>
      <c r="B202" s="110"/>
    </row>
    <row r="203" s="105" customFormat="1" ht="17.25" customHeight="1" spans="1:2">
      <c r="A203" s="162" t="s">
        <v>210</v>
      </c>
      <c r="B203" s="110"/>
    </row>
    <row r="204" s="105" customFormat="1" ht="17.25" customHeight="1" spans="1:2">
      <c r="A204" s="162" t="s">
        <v>211</v>
      </c>
      <c r="B204" s="110"/>
    </row>
    <row r="205" s="105" customFormat="1" ht="17.25" customHeight="1" spans="1:2">
      <c r="A205" s="162" t="s">
        <v>212</v>
      </c>
      <c r="B205" s="110"/>
    </row>
    <row r="206" s="105" customFormat="1" ht="17.25" customHeight="1" spans="1:2">
      <c r="A206" s="162" t="s">
        <v>213</v>
      </c>
      <c r="B206" s="110"/>
    </row>
    <row r="207" s="105" customFormat="1" ht="17.25" customHeight="1" spans="1:2">
      <c r="A207" s="162" t="s">
        <v>214</v>
      </c>
      <c r="B207" s="110"/>
    </row>
    <row r="208" s="105" customFormat="1" ht="17.25" customHeight="1" spans="1:2">
      <c r="A208" s="162" t="s">
        <v>215</v>
      </c>
      <c r="B208" s="110"/>
    </row>
    <row r="209" s="105" customFormat="1" ht="17.25" customHeight="1" spans="1:2">
      <c r="A209" s="162" t="s">
        <v>216</v>
      </c>
      <c r="B209" s="110"/>
    </row>
    <row r="210" s="105" customFormat="1" ht="17.25" customHeight="1" spans="1:2">
      <c r="A210" s="162" t="s">
        <v>217</v>
      </c>
      <c r="B210" s="110"/>
    </row>
    <row r="211" s="105" customFormat="1" ht="17.25" customHeight="1" spans="1:2">
      <c r="A211" s="162" t="s">
        <v>218</v>
      </c>
      <c r="B211" s="110"/>
    </row>
    <row r="212" s="105" customFormat="1" ht="17.25" customHeight="1" spans="1:2">
      <c r="A212" s="162" t="s">
        <v>219</v>
      </c>
      <c r="B212" s="110">
        <f>SUM(B213:B215)</f>
        <v>0</v>
      </c>
    </row>
    <row r="213" s="105" customFormat="1" ht="17.25" customHeight="1" spans="1:2">
      <c r="A213" s="161" t="s">
        <v>220</v>
      </c>
      <c r="B213" s="110"/>
    </row>
    <row r="214" s="105" customFormat="1" ht="17.25" customHeight="1" spans="1:2">
      <c r="A214" s="161" t="s">
        <v>221</v>
      </c>
      <c r="B214" s="110"/>
    </row>
    <row r="215" s="105" customFormat="1" ht="17.25" customHeight="1" spans="1:2">
      <c r="A215" s="161" t="s">
        <v>222</v>
      </c>
      <c r="B215" s="110"/>
    </row>
    <row r="216" s="105" customFormat="1" ht="17.25" customHeight="1" spans="1:2">
      <c r="A216" s="162" t="s">
        <v>223</v>
      </c>
      <c r="B216" s="110">
        <f>SUM(B217:B218)</f>
        <v>0</v>
      </c>
    </row>
    <row r="217" s="105" customFormat="1" ht="17.25" customHeight="1" spans="1:2">
      <c r="A217" s="161" t="s">
        <v>224</v>
      </c>
      <c r="B217" s="110"/>
    </row>
    <row r="218" s="105" customFormat="1" ht="17.25" customHeight="1" spans="1:2">
      <c r="A218" s="161" t="s">
        <v>225</v>
      </c>
      <c r="B218" s="110"/>
    </row>
    <row r="219" s="105" customFormat="1" ht="17.25" customHeight="1" spans="1:2">
      <c r="A219" s="162" t="s">
        <v>226</v>
      </c>
      <c r="B219" s="110"/>
    </row>
    <row r="220" s="105" customFormat="1" ht="17.25" customHeight="1" spans="1:2">
      <c r="A220" s="162" t="s">
        <v>227</v>
      </c>
      <c r="B220" s="110">
        <f>SUM(B221:B223)</f>
        <v>0</v>
      </c>
    </row>
    <row r="221" s="105" customFormat="1" ht="17.25" customHeight="1" spans="1:2">
      <c r="A221" s="161" t="s">
        <v>228</v>
      </c>
      <c r="B221" s="110"/>
    </row>
    <row r="222" s="105" customFormat="1" ht="17.25" customHeight="1" spans="1:2">
      <c r="A222" s="161" t="s">
        <v>229</v>
      </c>
      <c r="B222" s="110"/>
    </row>
    <row r="223" s="105" customFormat="1" ht="17.25" customHeight="1" spans="1:2">
      <c r="A223" s="161" t="s">
        <v>230</v>
      </c>
      <c r="B223" s="110"/>
    </row>
    <row r="224" s="105" customFormat="1" ht="17.25" customHeight="1" spans="1:2">
      <c r="A224" s="162" t="s">
        <v>231</v>
      </c>
      <c r="B224" s="110"/>
    </row>
    <row r="225" s="105" customFormat="1" ht="17.25" customHeight="1" spans="1:2">
      <c r="A225" s="162" t="s">
        <v>232</v>
      </c>
      <c r="B225" s="110"/>
    </row>
    <row r="226" s="105" customFormat="1" ht="17.25" customHeight="1" spans="1:2">
      <c r="A226" s="162" t="s">
        <v>233</v>
      </c>
      <c r="B226" s="110"/>
    </row>
    <row r="227" s="105" customFormat="1" ht="17.25" customHeight="1" spans="1:2">
      <c r="A227" s="162" t="s">
        <v>234</v>
      </c>
      <c r="B227" s="110"/>
    </row>
    <row r="228" s="105" customFormat="1" ht="17.25" customHeight="1" spans="1:2">
      <c r="A228" s="162" t="s">
        <v>235</v>
      </c>
      <c r="B228" s="110"/>
    </row>
    <row r="229" s="105" customFormat="1" ht="17.25" customHeight="1" spans="1:2">
      <c r="A229" s="162" t="s">
        <v>236</v>
      </c>
      <c r="B229" s="110">
        <f>SUM(B230:B240)</f>
        <v>0</v>
      </c>
    </row>
    <row r="230" s="105" customFormat="1" ht="17.25" customHeight="1" spans="1:2">
      <c r="A230" s="161" t="s">
        <v>237</v>
      </c>
      <c r="B230" s="110"/>
    </row>
    <row r="231" s="105" customFormat="1" ht="17.25" customHeight="1" spans="1:2">
      <c r="A231" s="161" t="s">
        <v>238</v>
      </c>
      <c r="B231" s="110"/>
    </row>
    <row r="232" s="105" customFormat="1" ht="17.25" customHeight="1" spans="1:2">
      <c r="A232" s="161" t="s">
        <v>239</v>
      </c>
      <c r="B232" s="110"/>
    </row>
    <row r="233" s="105" customFormat="1" ht="17.25" customHeight="1" spans="1:2">
      <c r="A233" s="161" t="s">
        <v>240</v>
      </c>
      <c r="B233" s="110"/>
    </row>
    <row r="234" s="105" customFormat="1" ht="17.25" customHeight="1" spans="1:2">
      <c r="A234" s="161" t="s">
        <v>241</v>
      </c>
      <c r="B234" s="110"/>
    </row>
    <row r="235" s="105" customFormat="1" ht="17.25" customHeight="1" spans="1:2">
      <c r="A235" s="161" t="s">
        <v>242</v>
      </c>
      <c r="B235" s="110"/>
    </row>
    <row r="236" s="105" customFormat="1" ht="17.25" customHeight="1" spans="1:2">
      <c r="A236" s="161" t="s">
        <v>243</v>
      </c>
      <c r="B236" s="110"/>
    </row>
    <row r="237" s="105" customFormat="1" ht="17.25" customHeight="1" spans="1:2">
      <c r="A237" s="161" t="s">
        <v>244</v>
      </c>
      <c r="B237" s="110"/>
    </row>
    <row r="238" s="105" customFormat="1" ht="17.25" customHeight="1" spans="1:2">
      <c r="A238" s="161" t="s">
        <v>245</v>
      </c>
      <c r="B238" s="110"/>
    </row>
    <row r="239" s="105" customFormat="1" ht="17.25" customHeight="1" spans="1:2">
      <c r="A239" s="161" t="s">
        <v>246</v>
      </c>
      <c r="B239" s="110"/>
    </row>
    <row r="240" s="105" customFormat="1" ht="17.25" customHeight="1" spans="1:2">
      <c r="A240" s="161" t="s">
        <v>247</v>
      </c>
      <c r="B240" s="110"/>
    </row>
    <row r="241" s="105" customFormat="1" ht="17.25" customHeight="1" spans="1:2">
      <c r="A241" s="162" t="s">
        <v>248</v>
      </c>
      <c r="B241" s="110"/>
    </row>
    <row r="242" s="105" customFormat="1" ht="17.25" customHeight="1" spans="1:2">
      <c r="A242" s="162" t="s">
        <v>249</v>
      </c>
      <c r="B242" s="110"/>
    </row>
    <row r="243" s="105" customFormat="1" ht="17.25" customHeight="1" spans="1:2">
      <c r="A243" s="162" t="s">
        <v>250</v>
      </c>
      <c r="B243" s="110">
        <f>SUM(B244:B247)</f>
        <v>0</v>
      </c>
    </row>
    <row r="244" s="105" customFormat="1" ht="17.25" customHeight="1" spans="1:2">
      <c r="A244" s="161" t="s">
        <v>251</v>
      </c>
      <c r="B244" s="110"/>
    </row>
    <row r="245" s="105" customFormat="1" ht="17.25" customHeight="1" spans="1:2">
      <c r="A245" s="161" t="s">
        <v>252</v>
      </c>
      <c r="B245" s="110"/>
    </row>
    <row r="246" s="105" customFormat="1" ht="17.25" customHeight="1" spans="1:2">
      <c r="A246" s="161" t="s">
        <v>253</v>
      </c>
      <c r="B246" s="110"/>
    </row>
    <row r="247" s="105" customFormat="1" ht="17.25" customHeight="1" spans="1:2">
      <c r="A247" s="161" t="s">
        <v>254</v>
      </c>
      <c r="B247" s="110"/>
    </row>
    <row r="248" s="105" customFormat="1" ht="17.25" customHeight="1" spans="1:2">
      <c r="A248" s="162" t="s">
        <v>255</v>
      </c>
      <c r="B248" s="110">
        <f>SUM(B249:B252)</f>
        <v>0</v>
      </c>
    </row>
    <row r="249" s="105" customFormat="1" ht="17.25" customHeight="1" spans="1:2">
      <c r="A249" s="161" t="s">
        <v>256</v>
      </c>
      <c r="B249" s="110"/>
    </row>
    <row r="250" s="105" customFormat="1" ht="17.25" customHeight="1" spans="1:2">
      <c r="A250" s="161" t="s">
        <v>257</v>
      </c>
      <c r="B250" s="110"/>
    </row>
    <row r="251" s="105" customFormat="1" ht="17.25" customHeight="1" spans="1:2">
      <c r="A251" s="161" t="s">
        <v>258</v>
      </c>
      <c r="B251" s="110"/>
    </row>
    <row r="252" s="105" customFormat="1" ht="17.25" customHeight="1" spans="1:2">
      <c r="A252" s="161" t="s">
        <v>259</v>
      </c>
      <c r="B252" s="110"/>
    </row>
    <row r="253" s="105" customFormat="1" ht="17.25" customHeight="1" spans="1:2">
      <c r="A253" s="162" t="s">
        <v>260</v>
      </c>
      <c r="B253" s="110"/>
    </row>
    <row r="254" s="105" customFormat="1" ht="17.25" customHeight="1" spans="1:2">
      <c r="A254" s="162" t="s">
        <v>261</v>
      </c>
      <c r="B254" s="110">
        <f>SUM(B255,B258:B260)</f>
        <v>13067</v>
      </c>
    </row>
    <row r="255" s="105" customFormat="1" ht="17.25" customHeight="1" spans="1:2">
      <c r="A255" s="162" t="s">
        <v>262</v>
      </c>
      <c r="B255" s="110">
        <f>SUM(B256:B257)</f>
        <v>14660</v>
      </c>
    </row>
    <row r="256" s="105" customFormat="1" ht="17.25" customHeight="1" spans="1:2">
      <c r="A256" s="161" t="s">
        <v>263</v>
      </c>
      <c r="B256" s="110"/>
    </row>
    <row r="257" s="105" customFormat="1" ht="17.25" customHeight="1" spans="1:2">
      <c r="A257" s="161" t="s">
        <v>264</v>
      </c>
      <c r="B257" s="110">
        <v>14660</v>
      </c>
    </row>
    <row r="258" s="105" customFormat="1" ht="17.25" customHeight="1" spans="1:2">
      <c r="A258" s="162" t="s">
        <v>265</v>
      </c>
      <c r="B258" s="110">
        <v>-1483</v>
      </c>
    </row>
    <row r="259" s="105" customFormat="1" ht="17.25" customHeight="1" spans="1:2">
      <c r="A259" s="162" t="s">
        <v>266</v>
      </c>
      <c r="B259" s="110">
        <v>-159</v>
      </c>
    </row>
    <row r="260" s="105" customFormat="1" ht="17.25" customHeight="1" spans="1:2">
      <c r="A260" s="162" t="s">
        <v>267</v>
      </c>
      <c r="B260" s="110">
        <v>49</v>
      </c>
    </row>
    <row r="261" s="105" customFormat="1" ht="17.25" customHeight="1" spans="1:2">
      <c r="A261" s="162" t="s">
        <v>268</v>
      </c>
      <c r="B261" s="110">
        <f>SUM(B262:B265)</f>
        <v>0</v>
      </c>
    </row>
    <row r="262" s="105" customFormat="1" ht="17.25" customHeight="1" spans="1:2">
      <c r="A262" s="162" t="s">
        <v>269</v>
      </c>
      <c r="B262" s="110"/>
    </row>
    <row r="263" s="105" customFormat="1" ht="17.25" customHeight="1" spans="1:2">
      <c r="A263" s="162" t="s">
        <v>270</v>
      </c>
      <c r="B263" s="110"/>
    </row>
    <row r="264" s="105" customFormat="1" ht="17.25" customHeight="1" spans="1:2">
      <c r="A264" s="162" t="s">
        <v>271</v>
      </c>
      <c r="B264" s="110"/>
    </row>
    <row r="265" s="105" customFormat="1" ht="17.25" customHeight="1" spans="1:2">
      <c r="A265" s="162" t="s">
        <v>272</v>
      </c>
      <c r="B265" s="110"/>
    </row>
    <row r="266" s="105" customFormat="1" ht="17.25" customHeight="1" spans="1:2">
      <c r="A266" s="162" t="s">
        <v>273</v>
      </c>
      <c r="B266" s="110">
        <f>SUM(B267,B270:B281)</f>
        <v>-17</v>
      </c>
    </row>
    <row r="267" s="105" customFormat="1" ht="17.25" customHeight="1" spans="1:2">
      <c r="A267" s="162" t="s">
        <v>274</v>
      </c>
      <c r="B267" s="110">
        <f>SUM(B268:B269)</f>
        <v>0</v>
      </c>
    </row>
    <row r="268" s="105" customFormat="1" ht="17.25" customHeight="1" spans="1:2">
      <c r="A268" s="161" t="s">
        <v>275</v>
      </c>
      <c r="B268" s="110"/>
    </row>
    <row r="269" s="105" customFormat="1" ht="17.25" customHeight="1" spans="1:2">
      <c r="A269" s="161" t="s">
        <v>276</v>
      </c>
      <c r="B269" s="110"/>
    </row>
    <row r="270" s="105" customFormat="1" ht="17.25" customHeight="1" spans="1:2">
      <c r="A270" s="162" t="s">
        <v>277</v>
      </c>
      <c r="B270" s="110"/>
    </row>
    <row r="271" s="105" customFormat="1" ht="17.25" customHeight="1" spans="1:2">
      <c r="A271" s="162" t="s">
        <v>278</v>
      </c>
      <c r="B271" s="110"/>
    </row>
    <row r="272" s="105" customFormat="1" ht="17.25" customHeight="1" spans="1:2">
      <c r="A272" s="162" t="s">
        <v>279</v>
      </c>
      <c r="B272" s="110"/>
    </row>
    <row r="273" s="105" customFormat="1" ht="17.25" customHeight="1" spans="1:2">
      <c r="A273" s="162" t="s">
        <v>280</v>
      </c>
      <c r="B273" s="110"/>
    </row>
    <row r="274" s="105" customFormat="1" ht="17.25" customHeight="1" spans="1:2">
      <c r="A274" s="162" t="s">
        <v>281</v>
      </c>
      <c r="B274" s="110"/>
    </row>
    <row r="275" s="105" customFormat="1" ht="17.25" customHeight="1" spans="1:2">
      <c r="A275" s="162" t="s">
        <v>282</v>
      </c>
      <c r="B275" s="110"/>
    </row>
    <row r="276" s="105" customFormat="1" ht="17.25" customHeight="1" spans="1:2">
      <c r="A276" s="162" t="s">
        <v>283</v>
      </c>
      <c r="B276" s="110"/>
    </row>
    <row r="277" s="105" customFormat="1" ht="17.25" customHeight="1" spans="1:2">
      <c r="A277" s="162" t="s">
        <v>284</v>
      </c>
      <c r="B277" s="110"/>
    </row>
    <row r="278" s="105" customFormat="1" ht="17.25" customHeight="1" spans="1:2">
      <c r="A278" s="162" t="s">
        <v>285</v>
      </c>
      <c r="B278" s="110">
        <v>-17</v>
      </c>
    </row>
    <row r="279" s="105" customFormat="1" ht="17.25" customHeight="1" spans="1:2">
      <c r="A279" s="162" t="s">
        <v>286</v>
      </c>
      <c r="B279" s="110"/>
    </row>
    <row r="280" s="105" customFormat="1" ht="17.25" customHeight="1" spans="1:2">
      <c r="A280" s="162" t="s">
        <v>287</v>
      </c>
      <c r="B280" s="110"/>
    </row>
    <row r="281" s="105" customFormat="1" ht="17.25" customHeight="1" spans="1:2">
      <c r="A281" s="162" t="s">
        <v>288</v>
      </c>
      <c r="B281" s="110"/>
    </row>
    <row r="282" s="105" customFormat="1" ht="17.25" customHeight="1" spans="1:2">
      <c r="A282" s="162" t="s">
        <v>289</v>
      </c>
      <c r="B282" s="110">
        <f>SUM(B283:B290)</f>
        <v>26793</v>
      </c>
    </row>
    <row r="283" s="105" customFormat="1" ht="17.25" customHeight="1" spans="1:2">
      <c r="A283" s="162" t="s">
        <v>290</v>
      </c>
      <c r="B283" s="110">
        <v>35</v>
      </c>
    </row>
    <row r="284" s="105" customFormat="1" ht="17.25" customHeight="1" spans="1:2">
      <c r="A284" s="162" t="s">
        <v>291</v>
      </c>
      <c r="B284" s="110">
        <v>2</v>
      </c>
    </row>
    <row r="285" s="105" customFormat="1" ht="17.25" customHeight="1" spans="1:2">
      <c r="A285" s="162" t="s">
        <v>292</v>
      </c>
      <c r="B285" s="110">
        <v>16580</v>
      </c>
    </row>
    <row r="286" s="105" customFormat="1" ht="17.25" customHeight="1" spans="1:2">
      <c r="A286" s="162" t="s">
        <v>293</v>
      </c>
      <c r="B286" s="110"/>
    </row>
    <row r="287" s="105" customFormat="1" ht="17.25" customHeight="1" spans="1:2">
      <c r="A287" s="162" t="s">
        <v>294</v>
      </c>
      <c r="B287" s="110">
        <v>2124</v>
      </c>
    </row>
    <row r="288" s="105" customFormat="1" ht="17.25" customHeight="1" spans="1:2">
      <c r="A288" s="162" t="s">
        <v>295</v>
      </c>
      <c r="B288" s="110">
        <v>5713</v>
      </c>
    </row>
    <row r="289" s="105" customFormat="1" ht="17.25" customHeight="1" spans="1:2">
      <c r="A289" s="162" t="s">
        <v>296</v>
      </c>
      <c r="B289" s="110">
        <v>359</v>
      </c>
    </row>
    <row r="290" s="105" customFormat="1" ht="17.25" customHeight="1" spans="1:2">
      <c r="A290" s="162" t="s">
        <v>297</v>
      </c>
      <c r="B290" s="110">
        <v>1980</v>
      </c>
    </row>
    <row r="291" s="105" customFormat="1" ht="17.25" customHeight="1" spans="1:2">
      <c r="A291" s="162" t="s">
        <v>298</v>
      </c>
      <c r="B291" s="110">
        <f>SUM(B292,B295:B296)</f>
        <v>6704</v>
      </c>
    </row>
    <row r="292" s="105" customFormat="1" ht="17.25" customHeight="1" spans="1:2">
      <c r="A292" s="162" t="s">
        <v>299</v>
      </c>
      <c r="B292" s="110">
        <f>SUM(B293:B294)</f>
        <v>0</v>
      </c>
    </row>
    <row r="293" s="105" customFormat="1" ht="17.25" customHeight="1" spans="1:2">
      <c r="A293" s="161" t="s">
        <v>300</v>
      </c>
      <c r="B293" s="110"/>
    </row>
    <row r="294" s="105" customFormat="1" ht="17.25" customHeight="1" spans="1:2">
      <c r="A294" s="161" t="s">
        <v>301</v>
      </c>
      <c r="B294" s="110"/>
    </row>
    <row r="295" s="105" customFormat="1" ht="17.25" customHeight="1" spans="1:2">
      <c r="A295" s="162" t="s">
        <v>302</v>
      </c>
      <c r="B295" s="110">
        <v>6600</v>
      </c>
    </row>
    <row r="296" s="105" customFormat="1" ht="17.25" customHeight="1" spans="1:2">
      <c r="A296" s="162" t="s">
        <v>303</v>
      </c>
      <c r="B296" s="110">
        <v>104</v>
      </c>
    </row>
    <row r="297" s="105" customFormat="1" ht="17.25" customHeight="1" spans="1:2">
      <c r="A297" s="162" t="s">
        <v>304</v>
      </c>
      <c r="B297" s="110">
        <f>SUM(B298:B305)</f>
        <v>0</v>
      </c>
    </row>
    <row r="298" s="105" customFormat="1" ht="17.25" customHeight="1" spans="1:2">
      <c r="A298" s="162" t="s">
        <v>305</v>
      </c>
      <c r="B298" s="110"/>
    </row>
    <row r="299" s="105" customFormat="1" ht="17.25" customHeight="1" spans="1:2">
      <c r="A299" s="162" t="s">
        <v>306</v>
      </c>
      <c r="B299" s="110"/>
    </row>
    <row r="300" s="105" customFormat="1" ht="17.25" customHeight="1" spans="1:2">
      <c r="A300" s="162" t="s">
        <v>307</v>
      </c>
      <c r="B300" s="110"/>
    </row>
    <row r="301" s="105" customFormat="1" ht="17.25" customHeight="1" spans="1:2">
      <c r="A301" s="162" t="s">
        <v>308</v>
      </c>
      <c r="B301" s="110"/>
    </row>
    <row r="302" s="105" customFormat="1" ht="17.25" customHeight="1" spans="1:2">
      <c r="A302" s="162" t="s">
        <v>309</v>
      </c>
      <c r="B302" s="110"/>
    </row>
    <row r="303" s="105" customFormat="1" ht="17.25" customHeight="1" spans="1:2">
      <c r="A303" s="162" t="s">
        <v>310</v>
      </c>
      <c r="B303" s="110"/>
    </row>
    <row r="304" s="105" customFormat="1" ht="17.25" customHeight="1" spans="1:2">
      <c r="A304" s="162" t="s">
        <v>311</v>
      </c>
      <c r="B304" s="110"/>
    </row>
    <row r="305" s="105" customFormat="1" ht="17.25" customHeight="1" spans="1:2">
      <c r="A305" s="162" t="s">
        <v>312</v>
      </c>
      <c r="B305" s="110"/>
    </row>
    <row r="306" s="105" customFormat="1" ht="17.25" customHeight="1" spans="1:2">
      <c r="A306" s="162" t="s">
        <v>313</v>
      </c>
      <c r="B306" s="110">
        <f>SUM(B307:B314)</f>
        <v>41948</v>
      </c>
    </row>
    <row r="307" s="105" customFormat="1" ht="17.25" customHeight="1" spans="1:2">
      <c r="A307" s="162" t="s">
        <v>314</v>
      </c>
      <c r="B307" s="110"/>
    </row>
    <row r="308" s="105" customFormat="1" ht="17.25" customHeight="1" spans="1:2">
      <c r="A308" s="162" t="s">
        <v>315</v>
      </c>
      <c r="B308" s="110"/>
    </row>
    <row r="309" s="105" customFormat="1" ht="17.25" customHeight="1" spans="1:2">
      <c r="A309" s="162" t="s">
        <v>316</v>
      </c>
      <c r="B309" s="110">
        <v>20140</v>
      </c>
    </row>
    <row r="310" s="105" customFormat="1" ht="17.25" customHeight="1" spans="1:2">
      <c r="A310" s="162" t="s">
        <v>317</v>
      </c>
      <c r="B310" s="110"/>
    </row>
    <row r="311" s="105" customFormat="1" ht="17.25" customHeight="1" spans="1:2">
      <c r="A311" s="162" t="s">
        <v>318</v>
      </c>
      <c r="B311" s="110">
        <v>1805</v>
      </c>
    </row>
    <row r="312" s="105" customFormat="1" ht="17.25" customHeight="1" spans="1:2">
      <c r="A312" s="162" t="s">
        <v>319</v>
      </c>
      <c r="B312" s="110">
        <v>4913</v>
      </c>
    </row>
    <row r="313" s="105" customFormat="1" ht="17.25" customHeight="1" spans="1:2">
      <c r="A313" s="162" t="s">
        <v>320</v>
      </c>
      <c r="B313" s="110">
        <v>15075</v>
      </c>
    </row>
    <row r="314" s="105" customFormat="1" ht="17.25" customHeight="1" spans="1:2">
      <c r="A314" s="162" t="s">
        <v>321</v>
      </c>
      <c r="B314" s="110">
        <v>15</v>
      </c>
    </row>
    <row r="315" s="105" customFormat="1" ht="17.25" customHeight="1" spans="1:2">
      <c r="A315" s="162" t="s">
        <v>322</v>
      </c>
      <c r="B315" s="110">
        <f>SUM(B316:B317)</f>
        <v>0</v>
      </c>
    </row>
    <row r="316" s="105" customFormat="1" ht="17.25" customHeight="1" spans="1:2">
      <c r="A316" s="162" t="s">
        <v>323</v>
      </c>
      <c r="B316" s="110"/>
    </row>
    <row r="317" s="105" customFormat="1" ht="17.25" customHeight="1" spans="1:2">
      <c r="A317" s="162" t="s">
        <v>324</v>
      </c>
      <c r="B317" s="110"/>
    </row>
    <row r="318" s="105" customFormat="1" ht="17.25" customHeight="1" spans="1:2">
      <c r="A318" s="162" t="s">
        <v>325</v>
      </c>
      <c r="B318" s="110">
        <f>SUM(B319:B320)</f>
        <v>0</v>
      </c>
    </row>
    <row r="319" s="105" customFormat="1" ht="17.25" customHeight="1" spans="1:2">
      <c r="A319" s="162" t="s">
        <v>326</v>
      </c>
      <c r="B319" s="110"/>
    </row>
    <row r="320" s="105" customFormat="1" ht="17.25" customHeight="1" spans="1:2">
      <c r="A320" s="162" t="s">
        <v>327</v>
      </c>
      <c r="B320" s="110"/>
    </row>
    <row r="321" s="105" customFormat="1" ht="17.25" customHeight="1" spans="1:2">
      <c r="A321" s="162" t="s">
        <v>328</v>
      </c>
      <c r="B321" s="110">
        <f>SUM(B322:B323)</f>
        <v>0</v>
      </c>
    </row>
    <row r="322" s="105" customFormat="1" ht="17.25" customHeight="1" spans="1:2">
      <c r="A322" s="162" t="s">
        <v>329</v>
      </c>
      <c r="B322" s="110"/>
    </row>
    <row r="323" s="105" customFormat="1" ht="17.25" customHeight="1" spans="1:2">
      <c r="A323" s="162" t="s">
        <v>330</v>
      </c>
      <c r="B323" s="110"/>
    </row>
    <row r="324" s="105" customFormat="1" ht="17.25" customHeight="1" spans="1:2">
      <c r="A324" s="162" t="s">
        <v>331</v>
      </c>
      <c r="B324" s="110">
        <f>SUM(B325,B329,B334:B335)</f>
        <v>0</v>
      </c>
    </row>
    <row r="325" s="105" customFormat="1" ht="17.25" customHeight="1" spans="1:2">
      <c r="A325" s="162" t="s">
        <v>332</v>
      </c>
      <c r="B325" s="110">
        <f>SUM(B326:B328)</f>
        <v>0</v>
      </c>
    </row>
    <row r="326" s="105" customFormat="1" ht="17.25" customHeight="1" spans="1:2">
      <c r="A326" s="161" t="s">
        <v>333</v>
      </c>
      <c r="B326" s="110"/>
    </row>
    <row r="327" s="105" customFormat="1" ht="17.25" customHeight="1" spans="1:2">
      <c r="A327" s="161" t="s">
        <v>334</v>
      </c>
      <c r="B327" s="110"/>
    </row>
    <row r="328" s="105" customFormat="1" ht="17.25" customHeight="1" spans="1:2">
      <c r="A328" s="161" t="s">
        <v>335</v>
      </c>
      <c r="B328" s="110"/>
    </row>
    <row r="329" s="105" customFormat="1" ht="17.25" customHeight="1" spans="1:2">
      <c r="A329" s="162" t="s">
        <v>336</v>
      </c>
      <c r="B329" s="110">
        <f>SUM(B330:B333)</f>
        <v>0</v>
      </c>
    </row>
    <row r="330" s="105" customFormat="1" ht="17.25" customHeight="1" spans="1:2">
      <c r="A330" s="161" t="s">
        <v>337</v>
      </c>
      <c r="B330" s="110"/>
    </row>
    <row r="331" s="105" customFormat="1" ht="17.25" customHeight="1" spans="1:2">
      <c r="A331" s="161" t="s">
        <v>338</v>
      </c>
      <c r="B331" s="110"/>
    </row>
    <row r="332" s="105" customFormat="1" ht="17.25" customHeight="1" spans="1:2">
      <c r="A332" s="161" t="s">
        <v>339</v>
      </c>
      <c r="B332" s="110"/>
    </row>
    <row r="333" s="105" customFormat="1" ht="17.25" customHeight="1" spans="1:2">
      <c r="A333" s="161" t="s">
        <v>340</v>
      </c>
      <c r="B333" s="110"/>
    </row>
    <row r="334" s="105" customFormat="1" ht="17.25" customHeight="1" spans="1:2">
      <c r="A334" s="162" t="s">
        <v>341</v>
      </c>
      <c r="B334" s="110"/>
    </row>
    <row r="335" s="105" customFormat="1" ht="17.25" customHeight="1" spans="1:2">
      <c r="A335" s="162" t="s">
        <v>342</v>
      </c>
      <c r="B335" s="110"/>
    </row>
    <row r="336" s="105" customFormat="1" ht="17.25" customHeight="1" spans="1:2">
      <c r="A336" s="162" t="s">
        <v>343</v>
      </c>
      <c r="B336" s="110">
        <f>SUM(B337:B339)</f>
        <v>49471</v>
      </c>
    </row>
    <row r="337" s="105" customFormat="1" ht="17.25" customHeight="1" spans="1:2">
      <c r="A337" s="162" t="s">
        <v>344</v>
      </c>
      <c r="B337" s="110">
        <v>26017</v>
      </c>
    </row>
    <row r="338" s="105" customFormat="1" ht="17.25" customHeight="1" spans="1:2">
      <c r="A338" s="162" t="s">
        <v>345</v>
      </c>
      <c r="B338" s="110"/>
    </row>
    <row r="339" s="105" customFormat="1" ht="17.25" customHeight="1" spans="1:2">
      <c r="A339" s="162" t="s">
        <v>346</v>
      </c>
      <c r="B339" s="110">
        <v>23454</v>
      </c>
    </row>
    <row r="340" s="105" customFormat="1" ht="17.25" customHeight="1" spans="1:2">
      <c r="A340" s="162" t="s">
        <v>347</v>
      </c>
      <c r="B340" s="110">
        <f>SUM(B341:B342)</f>
        <v>14</v>
      </c>
    </row>
    <row r="341" s="105" customFormat="1" ht="17.25" customHeight="1" spans="1:2">
      <c r="A341" s="162" t="s">
        <v>348</v>
      </c>
      <c r="B341" s="110">
        <v>14</v>
      </c>
    </row>
    <row r="342" s="105" customFormat="1" ht="17.25" customHeight="1" spans="1:2">
      <c r="A342" s="162" t="s">
        <v>349</v>
      </c>
      <c r="B342" s="110"/>
    </row>
    <row r="343" s="105" customFormat="1" ht="17.25" customHeight="1" spans="1:2">
      <c r="A343" s="162" t="s">
        <v>350</v>
      </c>
      <c r="B343" s="110">
        <f>SUM(B344:B345)</f>
        <v>0</v>
      </c>
    </row>
    <row r="344" s="105" customFormat="1" ht="17.25" customHeight="1" spans="1:2">
      <c r="A344" s="162" t="s">
        <v>351</v>
      </c>
      <c r="B344" s="110"/>
    </row>
    <row r="345" s="105" customFormat="1" ht="17.25" customHeight="1" spans="1:2">
      <c r="A345" s="162" t="s">
        <v>352</v>
      </c>
      <c r="B345" s="110"/>
    </row>
    <row r="346" s="105" customFormat="1" ht="17.25" customHeight="1" spans="1:2">
      <c r="A346" s="162" t="s">
        <v>353</v>
      </c>
      <c r="B346" s="110">
        <f>SUM(B347:B348)</f>
        <v>0</v>
      </c>
    </row>
    <row r="347" s="105" customFormat="1" ht="17.25" customHeight="1" spans="1:2">
      <c r="A347" s="162" t="s">
        <v>354</v>
      </c>
      <c r="B347" s="110"/>
    </row>
    <row r="348" s="105" customFormat="1" ht="17.25" customHeight="1" spans="1:2">
      <c r="A348" s="162" t="s">
        <v>355</v>
      </c>
      <c r="B348" s="110"/>
    </row>
    <row r="349" s="105" customFormat="1" ht="17.25" customHeight="1" spans="1:2">
      <c r="A349" s="162" t="s">
        <v>356</v>
      </c>
      <c r="B349" s="110">
        <f>SUM(B350:B351)</f>
        <v>0</v>
      </c>
    </row>
    <row r="350" s="105" customFormat="1" ht="17.25" customHeight="1" spans="1:2">
      <c r="A350" s="162" t="s">
        <v>357</v>
      </c>
      <c r="B350" s="110"/>
    </row>
    <row r="351" s="105" customFormat="1" ht="17.25" customHeight="1" spans="1:2">
      <c r="A351" s="162" t="s">
        <v>358</v>
      </c>
      <c r="B351" s="110"/>
    </row>
    <row r="352" s="105" customFormat="1" ht="17.25" customHeight="1" spans="1:2">
      <c r="A352" s="162" t="s">
        <v>359</v>
      </c>
      <c r="B352" s="110">
        <f>SUM(B353,B381,B575,B615,B634,B685,B688,B694)</f>
        <v>177419</v>
      </c>
    </row>
    <row r="353" s="105" customFormat="1" ht="17.25" customHeight="1" spans="1:2">
      <c r="A353" s="162" t="s">
        <v>360</v>
      </c>
      <c r="B353" s="110">
        <f>SUM(B354,B363:B366,B369:B378)</f>
        <v>2544</v>
      </c>
    </row>
    <row r="354" s="105" customFormat="1" ht="17.25" customHeight="1" spans="1:2">
      <c r="A354" s="162" t="s">
        <v>361</v>
      </c>
      <c r="B354" s="110">
        <f>SUM(B355:B362)</f>
        <v>-7</v>
      </c>
    </row>
    <row r="355" s="105" customFormat="1" ht="17.25" customHeight="1" spans="1:2">
      <c r="A355" s="161" t="s">
        <v>362</v>
      </c>
      <c r="B355" s="110"/>
    </row>
    <row r="356" s="105" customFormat="1" ht="17.25" customHeight="1" spans="1:2">
      <c r="A356" s="161" t="s">
        <v>363</v>
      </c>
      <c r="B356" s="110">
        <v>-7</v>
      </c>
    </row>
    <row r="357" s="105" customFormat="1" ht="17.25" customHeight="1" spans="1:2">
      <c r="A357" s="161" t="s">
        <v>364</v>
      </c>
      <c r="B357" s="110"/>
    </row>
    <row r="358" s="105" customFormat="1" ht="17.25" customHeight="1" spans="1:2">
      <c r="A358" s="161" t="s">
        <v>365</v>
      </c>
      <c r="B358" s="110"/>
    </row>
    <row r="359" s="105" customFormat="1" ht="17.25" customHeight="1" spans="1:2">
      <c r="A359" s="161" t="s">
        <v>366</v>
      </c>
      <c r="B359" s="110"/>
    </row>
    <row r="360" s="105" customFormat="1" ht="17.25" customHeight="1" spans="1:2">
      <c r="A360" s="161" t="s">
        <v>367</v>
      </c>
      <c r="B360" s="110"/>
    </row>
    <row r="361" s="105" customFormat="1" ht="17.25" customHeight="1" spans="1:2">
      <c r="A361" s="161" t="s">
        <v>368</v>
      </c>
      <c r="B361" s="110"/>
    </row>
    <row r="362" s="105" customFormat="1" ht="17.25" customHeight="1" spans="1:2">
      <c r="A362" s="161" t="s">
        <v>369</v>
      </c>
      <c r="B362" s="110"/>
    </row>
    <row r="363" s="105" customFormat="1" ht="17.25" customHeight="1" spans="1:2">
      <c r="A363" s="162" t="s">
        <v>370</v>
      </c>
      <c r="B363" s="110"/>
    </row>
    <row r="364" s="105" customFormat="1" ht="17.25" customHeight="1" spans="1:2">
      <c r="A364" s="162" t="s">
        <v>371</v>
      </c>
      <c r="B364" s="110"/>
    </row>
    <row r="365" s="105" customFormat="1" ht="17.25" customHeight="1" spans="1:2">
      <c r="A365" s="162" t="s">
        <v>372</v>
      </c>
      <c r="B365" s="110"/>
    </row>
    <row r="366" s="105" customFormat="1" ht="17.25" customHeight="1" spans="1:2">
      <c r="A366" s="162" t="s">
        <v>373</v>
      </c>
      <c r="B366" s="110">
        <f>SUM(B367:B368)</f>
        <v>0</v>
      </c>
    </row>
    <row r="367" s="105" customFormat="1" ht="17.25" customHeight="1" spans="1:2">
      <c r="A367" s="161" t="s">
        <v>374</v>
      </c>
      <c r="B367" s="110"/>
    </row>
    <row r="368" s="105" customFormat="1" ht="17.25" customHeight="1" spans="1:2">
      <c r="A368" s="161" t="s">
        <v>375</v>
      </c>
      <c r="B368" s="110"/>
    </row>
    <row r="369" s="105" customFormat="1" ht="17.25" customHeight="1" spans="1:2">
      <c r="A369" s="162" t="s">
        <v>376</v>
      </c>
      <c r="B369" s="110"/>
    </row>
    <row r="370" s="105" customFormat="1" ht="17.25" customHeight="1" spans="1:2">
      <c r="A370" s="162" t="s">
        <v>377</v>
      </c>
      <c r="B370" s="110">
        <v>2544</v>
      </c>
    </row>
    <row r="371" s="105" customFormat="1" ht="17.25" customHeight="1" spans="1:2">
      <c r="A371" s="162" t="s">
        <v>378</v>
      </c>
      <c r="B371" s="110"/>
    </row>
    <row r="372" s="105" customFormat="1" ht="17.25" customHeight="1" spans="1:2">
      <c r="A372" s="162" t="s">
        <v>379</v>
      </c>
      <c r="B372" s="110"/>
    </row>
    <row r="373" s="105" customFormat="1" ht="17.25" customHeight="1" spans="1:2">
      <c r="A373" s="162" t="s">
        <v>380</v>
      </c>
      <c r="B373" s="110"/>
    </row>
    <row r="374" s="105" customFormat="1" ht="17.25" customHeight="1" spans="1:2">
      <c r="A374" s="162" t="s">
        <v>381</v>
      </c>
      <c r="B374" s="110">
        <v>7</v>
      </c>
    </row>
    <row r="375" s="105" customFormat="1" ht="17.25" customHeight="1" spans="1:2">
      <c r="A375" s="162" t="s">
        <v>382</v>
      </c>
      <c r="B375" s="110"/>
    </row>
    <row r="376" s="105" customFormat="1" ht="17.25" customHeight="1" spans="1:2">
      <c r="A376" s="162" t="s">
        <v>383</v>
      </c>
      <c r="B376" s="110"/>
    </row>
    <row r="377" s="105" customFormat="1" ht="17.25" customHeight="1" spans="1:2">
      <c r="A377" s="162" t="s">
        <v>384</v>
      </c>
      <c r="B377" s="110"/>
    </row>
    <row r="378" s="105" customFormat="1" ht="17.25" customHeight="1" spans="1:2">
      <c r="A378" s="162" t="s">
        <v>385</v>
      </c>
      <c r="B378" s="110">
        <f>B379+B380</f>
        <v>0</v>
      </c>
    </row>
    <row r="379" s="105" customFormat="1" ht="17.25" customHeight="1" spans="1:2">
      <c r="A379" s="161" t="s">
        <v>386</v>
      </c>
      <c r="B379" s="110"/>
    </row>
    <row r="380" s="105" customFormat="1" ht="17.25" customHeight="1" spans="1:2">
      <c r="A380" s="161" t="s">
        <v>387</v>
      </c>
      <c r="B380" s="110"/>
    </row>
    <row r="381" s="105" customFormat="1" ht="17.25" customHeight="1" spans="1:2">
      <c r="A381" s="162" t="s">
        <v>388</v>
      </c>
      <c r="B381" s="110">
        <f>B382+B398+B401+B404+B409+B411+B414+B416+B418+B421+B424+B426+B428+B439+B442+B446+B448+B450+B452+B455+B460+B463+B468+B472+B474+B477+B483+B488+B494+B498+B501+B508+B513+B520+B523+B527+B536+B540+B544+B548+B553+B557+B560+B562+B564+B566+B569+B572</f>
        <v>6844</v>
      </c>
    </row>
    <row r="382" s="105" customFormat="1" ht="17.25" customHeight="1" spans="1:2">
      <c r="A382" s="162" t="s">
        <v>389</v>
      </c>
      <c r="B382" s="110">
        <f>SUM(B383:B397)</f>
        <v>0</v>
      </c>
    </row>
    <row r="383" s="105" customFormat="1" ht="17.25" customHeight="1" spans="1:2">
      <c r="A383" s="161" t="s">
        <v>390</v>
      </c>
      <c r="B383" s="110"/>
    </row>
    <row r="384" s="105" customFormat="1" ht="17.25" customHeight="1" spans="1:2">
      <c r="A384" s="161" t="s">
        <v>391</v>
      </c>
      <c r="B384" s="110"/>
    </row>
    <row r="385" s="105" customFormat="1" ht="17.25" customHeight="1" spans="1:2">
      <c r="A385" s="161" t="s">
        <v>392</v>
      </c>
      <c r="B385" s="110"/>
    </row>
    <row r="386" s="105" customFormat="1" ht="17.25" customHeight="1" spans="1:2">
      <c r="A386" s="161" t="s">
        <v>393</v>
      </c>
      <c r="B386" s="110"/>
    </row>
    <row r="387" s="105" customFormat="1" ht="17.25" customHeight="1" spans="1:2">
      <c r="A387" s="161" t="s">
        <v>394</v>
      </c>
      <c r="B387" s="110"/>
    </row>
    <row r="388" s="105" customFormat="1" ht="17.25" customHeight="1" spans="1:2">
      <c r="A388" s="161" t="s">
        <v>395</v>
      </c>
      <c r="B388" s="110"/>
    </row>
    <row r="389" s="105" customFormat="1" ht="17.25" customHeight="1" spans="1:2">
      <c r="A389" s="161" t="s">
        <v>396</v>
      </c>
      <c r="B389" s="110"/>
    </row>
    <row r="390" s="105" customFormat="1" ht="17.25" customHeight="1" spans="1:2">
      <c r="A390" s="161" t="s">
        <v>397</v>
      </c>
      <c r="B390" s="110"/>
    </row>
    <row r="391" s="105" customFormat="1" ht="17.25" customHeight="1" spans="1:2">
      <c r="A391" s="161" t="s">
        <v>398</v>
      </c>
      <c r="B391" s="110"/>
    </row>
    <row r="392" s="105" customFormat="1" ht="17.25" customHeight="1" spans="1:2">
      <c r="A392" s="161" t="s">
        <v>399</v>
      </c>
      <c r="B392" s="110"/>
    </row>
    <row r="393" s="105" customFormat="1" ht="17.25" customHeight="1" spans="1:2">
      <c r="A393" s="161" t="s">
        <v>400</v>
      </c>
      <c r="B393" s="110"/>
    </row>
    <row r="394" s="105" customFormat="1" ht="17.25" customHeight="1" spans="1:2">
      <c r="A394" s="161" t="s">
        <v>401</v>
      </c>
      <c r="B394" s="110"/>
    </row>
    <row r="395" s="105" customFormat="1" ht="17.25" customHeight="1" spans="1:2">
      <c r="A395" s="161" t="s">
        <v>402</v>
      </c>
      <c r="B395" s="110"/>
    </row>
    <row r="396" s="105" customFormat="1" ht="17.25" customHeight="1" spans="1:2">
      <c r="A396" s="161" t="s">
        <v>403</v>
      </c>
      <c r="B396" s="110"/>
    </row>
    <row r="397" s="105" customFormat="1" ht="17.25" customHeight="1" spans="1:2">
      <c r="A397" s="161" t="s">
        <v>404</v>
      </c>
      <c r="B397" s="110"/>
    </row>
    <row r="398" s="105" customFormat="1" ht="17.25" customHeight="1" spans="1:2">
      <c r="A398" s="162" t="s">
        <v>405</v>
      </c>
      <c r="B398" s="110">
        <f>SUM(B399:B400)</f>
        <v>0</v>
      </c>
    </row>
    <row r="399" s="105" customFormat="1" ht="17.25" customHeight="1" spans="1:2">
      <c r="A399" s="161" t="s">
        <v>406</v>
      </c>
      <c r="B399" s="110"/>
    </row>
    <row r="400" s="105" customFormat="1" ht="17.25" customHeight="1" spans="1:2">
      <c r="A400" s="161" t="s">
        <v>407</v>
      </c>
      <c r="B400" s="110"/>
    </row>
    <row r="401" s="105" customFormat="1" ht="17.25" customHeight="1" spans="1:2">
      <c r="A401" s="162" t="s">
        <v>408</v>
      </c>
      <c r="B401" s="110">
        <f>SUM(B402:B403)</f>
        <v>0</v>
      </c>
    </row>
    <row r="402" s="105" customFormat="1" ht="17.25" customHeight="1" spans="1:2">
      <c r="A402" s="161" t="s">
        <v>409</v>
      </c>
      <c r="B402" s="110"/>
    </row>
    <row r="403" s="105" customFormat="1" ht="17.25" customHeight="1" spans="1:2">
      <c r="A403" s="161" t="s">
        <v>410</v>
      </c>
      <c r="B403" s="110"/>
    </row>
    <row r="404" s="105" customFormat="1" ht="17.25" customHeight="1" spans="1:2">
      <c r="A404" s="162" t="s">
        <v>411</v>
      </c>
      <c r="B404" s="110">
        <f>SUM(B405:B408)</f>
        <v>0</v>
      </c>
    </row>
    <row r="405" s="105" customFormat="1" ht="17.25" customHeight="1" spans="1:2">
      <c r="A405" s="161" t="s">
        <v>412</v>
      </c>
      <c r="B405" s="110"/>
    </row>
    <row r="406" s="105" customFormat="1" ht="17.25" customHeight="1" spans="1:2">
      <c r="A406" s="161" t="s">
        <v>413</v>
      </c>
      <c r="B406" s="110"/>
    </row>
    <row r="407" s="105" customFormat="1" ht="17.25" customHeight="1" spans="1:2">
      <c r="A407" s="161" t="s">
        <v>414</v>
      </c>
      <c r="B407" s="110"/>
    </row>
    <row r="408" s="105" customFormat="1" ht="17.25" customHeight="1" spans="1:2">
      <c r="A408" s="161" t="s">
        <v>415</v>
      </c>
      <c r="B408" s="110"/>
    </row>
    <row r="409" s="105" customFormat="1" ht="17.25" customHeight="1" spans="1:2">
      <c r="A409" s="162" t="s">
        <v>416</v>
      </c>
      <c r="B409" s="110">
        <f>B410</f>
        <v>0</v>
      </c>
    </row>
    <row r="410" s="105" customFormat="1" ht="17.25" customHeight="1" spans="1:2">
      <c r="A410" s="161" t="s">
        <v>417</v>
      </c>
      <c r="B410" s="110"/>
    </row>
    <row r="411" s="105" customFormat="1" ht="17.25" customHeight="1" spans="1:2">
      <c r="A411" s="162" t="s">
        <v>418</v>
      </c>
      <c r="B411" s="110">
        <f>SUM(B412:B413)</f>
        <v>0</v>
      </c>
    </row>
    <row r="412" s="105" customFormat="1" ht="17.25" customHeight="1" spans="1:2">
      <c r="A412" s="161" t="s">
        <v>419</v>
      </c>
      <c r="B412" s="110"/>
    </row>
    <row r="413" s="105" customFormat="1" ht="17.25" customHeight="1" spans="1:2">
      <c r="A413" s="161" t="s">
        <v>420</v>
      </c>
      <c r="B413" s="110"/>
    </row>
    <row r="414" s="105" customFormat="1" ht="17.25" customHeight="1" spans="1:2">
      <c r="A414" s="162" t="s">
        <v>421</v>
      </c>
      <c r="B414" s="110">
        <f>B415</f>
        <v>0</v>
      </c>
    </row>
    <row r="415" s="105" customFormat="1" ht="17.25" customHeight="1" spans="1:2">
      <c r="A415" s="161" t="s">
        <v>422</v>
      </c>
      <c r="B415" s="110"/>
    </row>
    <row r="416" s="105" customFormat="1" ht="17.25" customHeight="1" spans="1:2">
      <c r="A416" s="162" t="s">
        <v>423</v>
      </c>
      <c r="B416" s="110">
        <f>B417</f>
        <v>0</v>
      </c>
    </row>
    <row r="417" s="105" customFormat="1" ht="17.25" customHeight="1" spans="1:2">
      <c r="A417" s="161" t="s">
        <v>424</v>
      </c>
      <c r="B417" s="110"/>
    </row>
    <row r="418" s="105" customFormat="1" ht="17.25" customHeight="1" spans="1:2">
      <c r="A418" s="162" t="s">
        <v>425</v>
      </c>
      <c r="B418" s="110">
        <f>SUM(B419:B420)</f>
        <v>0</v>
      </c>
    </row>
    <row r="419" s="105" customFormat="1" ht="17.25" customHeight="1" spans="1:2">
      <c r="A419" s="161" t="s">
        <v>419</v>
      </c>
      <c r="B419" s="110"/>
    </row>
    <row r="420" s="105" customFormat="1" ht="17.25" customHeight="1" spans="1:2">
      <c r="A420" s="161" t="s">
        <v>426</v>
      </c>
      <c r="B420" s="110"/>
    </row>
    <row r="421" s="105" customFormat="1" ht="17.25" customHeight="1" spans="1:2">
      <c r="A421" s="162" t="s">
        <v>427</v>
      </c>
      <c r="B421" s="110">
        <f>SUM(B422:B423)</f>
        <v>0</v>
      </c>
    </row>
    <row r="422" s="105" customFormat="1" ht="17.25" customHeight="1" spans="1:2">
      <c r="A422" s="161" t="s">
        <v>428</v>
      </c>
      <c r="B422" s="110"/>
    </row>
    <row r="423" s="105" customFormat="1" ht="17.25" customHeight="1" spans="1:2">
      <c r="A423" s="161" t="s">
        <v>429</v>
      </c>
      <c r="B423" s="110"/>
    </row>
    <row r="424" s="105" customFormat="1" ht="17.25" customHeight="1" spans="1:2">
      <c r="A424" s="162" t="s">
        <v>430</v>
      </c>
      <c r="B424" s="110">
        <f>B425</f>
        <v>0</v>
      </c>
    </row>
    <row r="425" s="105" customFormat="1" ht="17.25" customHeight="1" spans="1:2">
      <c r="A425" s="161" t="s">
        <v>431</v>
      </c>
      <c r="B425" s="110"/>
    </row>
    <row r="426" s="105" customFormat="1" ht="17.25" customHeight="1" spans="1:2">
      <c r="A426" s="162" t="s">
        <v>432</v>
      </c>
      <c r="B426" s="110">
        <f>B427</f>
        <v>0</v>
      </c>
    </row>
    <row r="427" s="105" customFormat="1" ht="17.25" customHeight="1" spans="1:2">
      <c r="A427" s="161" t="s">
        <v>433</v>
      </c>
      <c r="B427" s="110"/>
    </row>
    <row r="428" s="105" customFormat="1" ht="17.25" customHeight="1" spans="1:2">
      <c r="A428" s="162" t="s">
        <v>434</v>
      </c>
      <c r="B428" s="110">
        <f>SUM(B429:B438)</f>
        <v>0</v>
      </c>
    </row>
    <row r="429" s="105" customFormat="1" ht="17.25" customHeight="1" spans="1:2">
      <c r="A429" s="161" t="s">
        <v>435</v>
      </c>
      <c r="B429" s="110"/>
    </row>
    <row r="430" s="105" customFormat="1" ht="17.25" customHeight="1" spans="1:2">
      <c r="A430" s="161" t="s">
        <v>436</v>
      </c>
      <c r="B430" s="110"/>
    </row>
    <row r="431" s="105" customFormat="1" ht="17.25" customHeight="1" spans="1:2">
      <c r="A431" s="161" t="s">
        <v>437</v>
      </c>
      <c r="B431" s="110"/>
    </row>
    <row r="432" s="105" customFormat="1" ht="17.25" customHeight="1" spans="1:2">
      <c r="A432" s="161" t="s">
        <v>438</v>
      </c>
      <c r="B432" s="110"/>
    </row>
    <row r="433" s="105" customFormat="1" ht="17.25" customHeight="1" spans="1:2">
      <c r="A433" s="161" t="s">
        <v>439</v>
      </c>
      <c r="B433" s="110"/>
    </row>
    <row r="434" s="105" customFormat="1" ht="17.25" customHeight="1" spans="1:2">
      <c r="A434" s="161" t="s">
        <v>440</v>
      </c>
      <c r="B434" s="110"/>
    </row>
    <row r="435" s="105" customFormat="1" ht="17.25" customHeight="1" spans="1:2">
      <c r="A435" s="161" t="s">
        <v>419</v>
      </c>
      <c r="B435" s="110"/>
    </row>
    <row r="436" s="105" customFormat="1" ht="17.25" customHeight="1" spans="1:2">
      <c r="A436" s="161" t="s">
        <v>441</v>
      </c>
      <c r="B436" s="110"/>
    </row>
    <row r="437" s="105" customFormat="1" ht="17.25" customHeight="1" spans="1:2">
      <c r="A437" s="161" t="s">
        <v>442</v>
      </c>
      <c r="B437" s="110"/>
    </row>
    <row r="438" s="105" customFormat="1" ht="17.25" customHeight="1" spans="1:2">
      <c r="A438" s="161" t="s">
        <v>443</v>
      </c>
      <c r="B438" s="110"/>
    </row>
    <row r="439" s="105" customFormat="1" ht="17.25" customHeight="1" spans="1:2">
      <c r="A439" s="162" t="s">
        <v>444</v>
      </c>
      <c r="B439" s="110">
        <f>SUM(B440:B441)</f>
        <v>0</v>
      </c>
    </row>
    <row r="440" s="105" customFormat="1" ht="17.25" customHeight="1" spans="1:2">
      <c r="A440" s="161" t="s">
        <v>419</v>
      </c>
      <c r="B440" s="110"/>
    </row>
    <row r="441" s="105" customFormat="1" ht="17.25" customHeight="1" spans="1:2">
      <c r="A441" s="161" t="s">
        <v>445</v>
      </c>
      <c r="B441" s="110"/>
    </row>
    <row r="442" s="105" customFormat="1" ht="17.25" customHeight="1" spans="1:2">
      <c r="A442" s="162" t="s">
        <v>446</v>
      </c>
      <c r="B442" s="110">
        <f>SUM(B443:B445)</f>
        <v>0</v>
      </c>
    </row>
    <row r="443" s="105" customFormat="1" ht="17.25" customHeight="1" spans="1:2">
      <c r="A443" s="161" t="s">
        <v>447</v>
      </c>
      <c r="B443" s="110"/>
    </row>
    <row r="444" s="105" customFormat="1" ht="17.25" customHeight="1" spans="1:2">
      <c r="A444" s="161" t="s">
        <v>448</v>
      </c>
      <c r="B444" s="110"/>
    </row>
    <row r="445" s="105" customFormat="1" ht="17.25" customHeight="1" spans="1:2">
      <c r="A445" s="161" t="s">
        <v>449</v>
      </c>
      <c r="B445" s="110"/>
    </row>
    <row r="446" s="105" customFormat="1" ht="17.25" customHeight="1" spans="1:2">
      <c r="A446" s="162" t="s">
        <v>450</v>
      </c>
      <c r="B446" s="110">
        <f t="shared" ref="B446:B450" si="0">B447</f>
        <v>0</v>
      </c>
    </row>
    <row r="447" s="105" customFormat="1" ht="17.25" customHeight="1" spans="1:2">
      <c r="A447" s="161" t="s">
        <v>451</v>
      </c>
      <c r="B447" s="110"/>
    </row>
    <row r="448" s="105" customFormat="1" ht="17.25" customHeight="1" spans="1:2">
      <c r="A448" s="162" t="s">
        <v>452</v>
      </c>
      <c r="B448" s="110">
        <f t="shared" si="0"/>
        <v>0</v>
      </c>
    </row>
    <row r="449" s="105" customFormat="1" ht="17.25" customHeight="1" spans="1:2">
      <c r="A449" s="161" t="s">
        <v>453</v>
      </c>
      <c r="B449" s="110"/>
    </row>
    <row r="450" s="105" customFormat="1" ht="17.25" customHeight="1" spans="1:2">
      <c r="A450" s="162" t="s">
        <v>454</v>
      </c>
      <c r="B450" s="110">
        <f t="shared" si="0"/>
        <v>0</v>
      </c>
    </row>
    <row r="451" s="105" customFormat="1" ht="17.25" customHeight="1" spans="1:2">
      <c r="A451" s="161" t="s">
        <v>455</v>
      </c>
      <c r="B451" s="110"/>
    </row>
    <row r="452" s="105" customFormat="1" ht="17.25" customHeight="1" spans="1:2">
      <c r="A452" s="162" t="s">
        <v>456</v>
      </c>
      <c r="B452" s="110">
        <f>SUM(B453:B454)</f>
        <v>-176</v>
      </c>
    </row>
    <row r="453" s="105" customFormat="1" ht="17.25" customHeight="1" spans="1:2">
      <c r="A453" s="161" t="s">
        <v>457</v>
      </c>
      <c r="B453" s="110">
        <v>-176</v>
      </c>
    </row>
    <row r="454" s="105" customFormat="1" ht="17.25" customHeight="1" spans="1:2">
      <c r="A454" s="161" t="s">
        <v>458</v>
      </c>
      <c r="B454" s="110"/>
    </row>
    <row r="455" s="105" customFormat="1" ht="17.25" customHeight="1" spans="1:2">
      <c r="A455" s="162" t="s">
        <v>459</v>
      </c>
      <c r="B455" s="110">
        <f>SUM(B456:B459)</f>
        <v>0</v>
      </c>
    </row>
    <row r="456" s="105" customFormat="1" ht="17.25" customHeight="1" spans="1:2">
      <c r="A456" s="161" t="s">
        <v>460</v>
      </c>
      <c r="B456" s="110"/>
    </row>
    <row r="457" s="105" customFormat="1" ht="17.25" customHeight="1" spans="1:2">
      <c r="A457" s="161" t="s">
        <v>461</v>
      </c>
      <c r="B457" s="110"/>
    </row>
    <row r="458" s="105" customFormat="1" ht="17.25" customHeight="1" spans="1:2">
      <c r="A458" s="161" t="s">
        <v>462</v>
      </c>
      <c r="B458" s="110"/>
    </row>
    <row r="459" s="105" customFormat="1" ht="17.25" customHeight="1" spans="1:2">
      <c r="A459" s="161" t="s">
        <v>463</v>
      </c>
      <c r="B459" s="110"/>
    </row>
    <row r="460" s="105" customFormat="1" ht="17.25" customHeight="1" spans="1:2">
      <c r="A460" s="162" t="s">
        <v>464</v>
      </c>
      <c r="B460" s="110">
        <f>SUM(B461:B462)</f>
        <v>0</v>
      </c>
    </row>
    <row r="461" s="105" customFormat="1" ht="17.25" customHeight="1" spans="1:2">
      <c r="A461" s="161" t="s">
        <v>465</v>
      </c>
      <c r="B461" s="110"/>
    </row>
    <row r="462" s="105" customFormat="1" ht="17.25" customHeight="1" spans="1:2">
      <c r="A462" s="161" t="s">
        <v>466</v>
      </c>
      <c r="B462" s="110"/>
    </row>
    <row r="463" s="105" customFormat="1" ht="17.25" customHeight="1" spans="1:2">
      <c r="A463" s="162" t="s">
        <v>467</v>
      </c>
      <c r="B463" s="110">
        <f>SUM(B464:B467)</f>
        <v>6001</v>
      </c>
    </row>
    <row r="464" s="105" customFormat="1" ht="17.25" customHeight="1" spans="1:2">
      <c r="A464" s="161" t="s">
        <v>468</v>
      </c>
      <c r="B464" s="110"/>
    </row>
    <row r="465" s="105" customFormat="1" ht="17.25" customHeight="1" spans="1:2">
      <c r="A465" s="161" t="s">
        <v>469</v>
      </c>
      <c r="B465" s="110"/>
    </row>
    <row r="466" s="105" customFormat="1" ht="17.25" customHeight="1" spans="1:2">
      <c r="A466" s="161" t="s">
        <v>470</v>
      </c>
      <c r="B466" s="110">
        <v>6001</v>
      </c>
    </row>
    <row r="467" s="105" customFormat="1" ht="17.25" customHeight="1" spans="1:2">
      <c r="A467" s="161" t="s">
        <v>471</v>
      </c>
      <c r="B467" s="110"/>
    </row>
    <row r="468" s="105" customFormat="1" ht="17.25" customHeight="1" spans="1:2">
      <c r="A468" s="162" t="s">
        <v>472</v>
      </c>
      <c r="B468" s="110">
        <f>SUM(B469:B471)</f>
        <v>0</v>
      </c>
    </row>
    <row r="469" s="105" customFormat="1" ht="17.25" customHeight="1" spans="1:2">
      <c r="A469" s="161" t="s">
        <v>473</v>
      </c>
      <c r="B469" s="110"/>
    </row>
    <row r="470" s="105" customFormat="1" ht="17.25" customHeight="1" spans="1:2">
      <c r="A470" s="161" t="s">
        <v>474</v>
      </c>
      <c r="B470" s="110"/>
    </row>
    <row r="471" s="105" customFormat="1" ht="17.25" customHeight="1" spans="1:2">
      <c r="A471" s="161" t="s">
        <v>475</v>
      </c>
      <c r="B471" s="110"/>
    </row>
    <row r="472" s="105" customFormat="1" ht="17.25" customHeight="1" spans="1:2">
      <c r="A472" s="162" t="s">
        <v>476</v>
      </c>
      <c r="B472" s="110">
        <f>B473</f>
        <v>0</v>
      </c>
    </row>
    <row r="473" s="105" customFormat="1" ht="17.25" customHeight="1" spans="1:2">
      <c r="A473" s="161" t="s">
        <v>477</v>
      </c>
      <c r="B473" s="110"/>
    </row>
    <row r="474" s="105" customFormat="1" ht="17.25" customHeight="1" spans="1:2">
      <c r="A474" s="162" t="s">
        <v>478</v>
      </c>
      <c r="B474" s="110">
        <f>SUM(B475:B476)</f>
        <v>0</v>
      </c>
    </row>
    <row r="475" s="105" customFormat="1" ht="17.25" customHeight="1" spans="1:2">
      <c r="A475" s="161" t="s">
        <v>479</v>
      </c>
      <c r="B475" s="110"/>
    </row>
    <row r="476" s="105" customFormat="1" ht="17.25" customHeight="1" spans="1:2">
      <c r="A476" s="161" t="s">
        <v>480</v>
      </c>
      <c r="B476" s="110"/>
    </row>
    <row r="477" s="105" customFormat="1" ht="17.25" customHeight="1" spans="1:2">
      <c r="A477" s="162" t="s">
        <v>481</v>
      </c>
      <c r="B477" s="110">
        <f>SUM(B478:B482)</f>
        <v>0</v>
      </c>
    </row>
    <row r="478" s="105" customFormat="1" ht="17.25" customHeight="1" spans="1:2">
      <c r="A478" s="161" t="s">
        <v>482</v>
      </c>
      <c r="B478" s="110"/>
    </row>
    <row r="479" s="105" customFormat="1" ht="17.25" customHeight="1" spans="1:2">
      <c r="A479" s="161" t="s">
        <v>483</v>
      </c>
      <c r="B479" s="110"/>
    </row>
    <row r="480" s="105" customFormat="1" ht="17.25" customHeight="1" spans="1:2">
      <c r="A480" s="161" t="s">
        <v>484</v>
      </c>
      <c r="B480" s="110"/>
    </row>
    <row r="481" s="105" customFormat="1" ht="17.25" customHeight="1" spans="1:2">
      <c r="A481" s="161" t="s">
        <v>485</v>
      </c>
      <c r="B481" s="110"/>
    </row>
    <row r="482" s="105" customFormat="1" ht="17.25" customHeight="1" spans="1:2">
      <c r="A482" s="161" t="s">
        <v>486</v>
      </c>
      <c r="B482" s="110"/>
    </row>
    <row r="483" s="105" customFormat="1" ht="17.25" customHeight="1" spans="1:2">
      <c r="A483" s="162" t="s">
        <v>487</v>
      </c>
      <c r="B483" s="110">
        <f>SUM(B484:B487)</f>
        <v>224</v>
      </c>
    </row>
    <row r="484" s="105" customFormat="1" ht="17.25" customHeight="1" spans="1:2">
      <c r="A484" s="161" t="s">
        <v>488</v>
      </c>
      <c r="B484" s="110"/>
    </row>
    <row r="485" s="105" customFormat="1" ht="17.25" customHeight="1" spans="1:2">
      <c r="A485" s="161" t="s">
        <v>419</v>
      </c>
      <c r="B485" s="110"/>
    </row>
    <row r="486" s="105" customFormat="1" ht="17.25" customHeight="1" spans="1:2">
      <c r="A486" s="161" t="s">
        <v>489</v>
      </c>
      <c r="B486" s="110">
        <v>200</v>
      </c>
    </row>
    <row r="487" s="105" customFormat="1" ht="17.25" customHeight="1" spans="1:2">
      <c r="A487" s="161" t="s">
        <v>490</v>
      </c>
      <c r="B487" s="110">
        <v>24</v>
      </c>
    </row>
    <row r="488" s="105" customFormat="1" ht="17.25" customHeight="1" spans="1:2">
      <c r="A488" s="162" t="s">
        <v>491</v>
      </c>
      <c r="B488" s="110">
        <f>SUM(B489:B493)</f>
        <v>0</v>
      </c>
    </row>
    <row r="489" s="105" customFormat="1" ht="17.25" customHeight="1" spans="1:2">
      <c r="A489" s="161" t="s">
        <v>492</v>
      </c>
      <c r="B489" s="110"/>
    </row>
    <row r="490" s="105" customFormat="1" ht="17.25" customHeight="1" spans="1:2">
      <c r="A490" s="161" t="s">
        <v>493</v>
      </c>
      <c r="B490" s="110"/>
    </row>
    <row r="491" s="105" customFormat="1" ht="17.25" customHeight="1" spans="1:2">
      <c r="A491" s="161" t="s">
        <v>494</v>
      </c>
      <c r="B491" s="110"/>
    </row>
    <row r="492" s="105" customFormat="1" ht="17.25" customHeight="1" spans="1:2">
      <c r="A492" s="161" t="s">
        <v>495</v>
      </c>
      <c r="B492" s="110"/>
    </row>
    <row r="493" s="105" customFormat="1" ht="17.25" customHeight="1" spans="1:2">
      <c r="A493" s="161" t="s">
        <v>496</v>
      </c>
      <c r="B493" s="110"/>
    </row>
    <row r="494" s="105" customFormat="1" ht="17.25" customHeight="1" spans="1:2">
      <c r="A494" s="162" t="s">
        <v>497</v>
      </c>
      <c r="B494" s="110">
        <f>SUM(B495:B497)</f>
        <v>0</v>
      </c>
    </row>
    <row r="495" s="105" customFormat="1" ht="17.25" customHeight="1" spans="1:2">
      <c r="A495" s="161" t="s">
        <v>419</v>
      </c>
      <c r="B495" s="110"/>
    </row>
    <row r="496" s="105" customFormat="1" ht="17.25" customHeight="1" spans="1:2">
      <c r="A496" s="161" t="s">
        <v>498</v>
      </c>
      <c r="B496" s="110"/>
    </row>
    <row r="497" s="105" customFormat="1" ht="17.25" customHeight="1" spans="1:2">
      <c r="A497" s="161" t="s">
        <v>499</v>
      </c>
      <c r="B497" s="110"/>
    </row>
    <row r="498" s="105" customFormat="1" ht="17.25" customHeight="1" spans="1:2">
      <c r="A498" s="162" t="s">
        <v>500</v>
      </c>
      <c r="B498" s="110">
        <f>SUM(B499:B500)</f>
        <v>0</v>
      </c>
    </row>
    <row r="499" s="105" customFormat="1" ht="17.25" customHeight="1" spans="1:2">
      <c r="A499" s="161" t="s">
        <v>419</v>
      </c>
      <c r="B499" s="110"/>
    </row>
    <row r="500" s="105" customFormat="1" ht="17.25" customHeight="1" spans="1:2">
      <c r="A500" s="161" t="s">
        <v>501</v>
      </c>
      <c r="B500" s="110"/>
    </row>
    <row r="501" s="105" customFormat="1" ht="17.25" customHeight="1" spans="1:2">
      <c r="A501" s="162" t="s">
        <v>502</v>
      </c>
      <c r="B501" s="110">
        <f>SUM(B502:B507)</f>
        <v>0</v>
      </c>
    </row>
    <row r="502" s="105" customFormat="1" ht="17.25" customHeight="1" spans="1:2">
      <c r="A502" s="161" t="s">
        <v>419</v>
      </c>
      <c r="B502" s="110"/>
    </row>
    <row r="503" s="105" customFormat="1" ht="17.25" customHeight="1" spans="1:2">
      <c r="A503" s="161" t="s">
        <v>503</v>
      </c>
      <c r="B503" s="110"/>
    </row>
    <row r="504" s="105" customFormat="1" ht="17.25" customHeight="1" spans="1:2">
      <c r="A504" s="161" t="s">
        <v>504</v>
      </c>
      <c r="B504" s="110"/>
    </row>
    <row r="505" s="105" customFormat="1" ht="17.25" customHeight="1" spans="1:2">
      <c r="A505" s="161" t="s">
        <v>505</v>
      </c>
      <c r="B505" s="110"/>
    </row>
    <row r="506" s="105" customFormat="1" ht="17.25" customHeight="1" spans="1:2">
      <c r="A506" s="161" t="s">
        <v>506</v>
      </c>
      <c r="B506" s="110"/>
    </row>
    <row r="507" s="105" customFormat="1" ht="17.25" customHeight="1" spans="1:2">
      <c r="A507" s="161" t="s">
        <v>507</v>
      </c>
      <c r="B507" s="110"/>
    </row>
    <row r="508" s="105" customFormat="1" ht="17.25" customHeight="1" spans="1:2">
      <c r="A508" s="162" t="s">
        <v>508</v>
      </c>
      <c r="B508" s="110">
        <f>SUM(B509:B512)</f>
        <v>0</v>
      </c>
    </row>
    <row r="509" s="105" customFormat="1" ht="17.25" customHeight="1" spans="1:2">
      <c r="A509" s="161" t="s">
        <v>419</v>
      </c>
      <c r="B509" s="110"/>
    </row>
    <row r="510" s="105" customFormat="1" ht="17.25" customHeight="1" spans="1:2">
      <c r="A510" s="161" t="s">
        <v>509</v>
      </c>
      <c r="B510" s="110"/>
    </row>
    <row r="511" s="105" customFormat="1" ht="17.25" customHeight="1" spans="1:2">
      <c r="A511" s="161" t="s">
        <v>510</v>
      </c>
      <c r="B511" s="110"/>
    </row>
    <row r="512" s="105" customFormat="1" ht="17.25" customHeight="1" spans="1:2">
      <c r="A512" s="161" t="s">
        <v>511</v>
      </c>
      <c r="B512" s="110"/>
    </row>
    <row r="513" s="105" customFormat="1" ht="17.25" customHeight="1" spans="1:2">
      <c r="A513" s="162" t="s">
        <v>512</v>
      </c>
      <c r="B513" s="110">
        <f>SUM(B514:B519)</f>
        <v>0</v>
      </c>
    </row>
    <row r="514" s="105" customFormat="1" ht="17.25" customHeight="1" spans="1:2">
      <c r="A514" s="161" t="s">
        <v>513</v>
      </c>
      <c r="B514" s="110"/>
    </row>
    <row r="515" s="105" customFormat="1" ht="17.25" customHeight="1" spans="1:2">
      <c r="A515" s="161" t="s">
        <v>514</v>
      </c>
      <c r="B515" s="110"/>
    </row>
    <row r="516" s="105" customFormat="1" ht="17.25" customHeight="1" spans="1:2">
      <c r="A516" s="161" t="s">
        <v>515</v>
      </c>
      <c r="B516" s="110"/>
    </row>
    <row r="517" s="105" customFormat="1" ht="17.25" customHeight="1" spans="1:2">
      <c r="A517" s="161" t="s">
        <v>516</v>
      </c>
      <c r="B517" s="110"/>
    </row>
    <row r="518" s="105" customFormat="1" ht="17.25" customHeight="1" spans="1:2">
      <c r="A518" s="161" t="s">
        <v>517</v>
      </c>
      <c r="B518" s="110"/>
    </row>
    <row r="519" s="105" customFormat="1" ht="17.25" customHeight="1" spans="1:2">
      <c r="A519" s="161" t="s">
        <v>518</v>
      </c>
      <c r="B519" s="110"/>
    </row>
    <row r="520" s="105" customFormat="1" ht="17.25" customHeight="1" spans="1:2">
      <c r="A520" s="162" t="s">
        <v>519</v>
      </c>
      <c r="B520" s="110">
        <f>SUM(B521:B522)</f>
        <v>0</v>
      </c>
    </row>
    <row r="521" s="105" customFormat="1" ht="17.25" customHeight="1" spans="1:2">
      <c r="A521" s="161" t="s">
        <v>520</v>
      </c>
      <c r="B521" s="110"/>
    </row>
    <row r="522" s="105" customFormat="1" ht="17.25" customHeight="1" spans="1:2">
      <c r="A522" s="161" t="s">
        <v>521</v>
      </c>
      <c r="B522" s="110"/>
    </row>
    <row r="523" s="105" customFormat="1" ht="17.25" customHeight="1" spans="1:2">
      <c r="A523" s="162" t="s">
        <v>522</v>
      </c>
      <c r="B523" s="110">
        <f>SUM(B524:B526)</f>
        <v>333</v>
      </c>
    </row>
    <row r="524" s="105" customFormat="1" ht="17.25" customHeight="1" spans="1:2">
      <c r="A524" s="161" t="s">
        <v>419</v>
      </c>
      <c r="B524" s="110"/>
    </row>
    <row r="525" s="105" customFormat="1" ht="17.25" customHeight="1" spans="1:2">
      <c r="A525" s="161" t="s">
        <v>523</v>
      </c>
      <c r="B525" s="110">
        <v>333</v>
      </c>
    </row>
    <row r="526" s="105" customFormat="1" ht="17.25" customHeight="1" spans="1:2">
      <c r="A526" s="161" t="s">
        <v>524</v>
      </c>
      <c r="B526" s="110"/>
    </row>
    <row r="527" s="105" customFormat="1" ht="17.25" customHeight="1" spans="1:2">
      <c r="A527" s="162" t="s">
        <v>525</v>
      </c>
      <c r="B527" s="110">
        <f>SUM(B528:B535)</f>
        <v>434</v>
      </c>
    </row>
    <row r="528" s="105" customFormat="1" ht="17.25" customHeight="1" spans="1:2">
      <c r="A528" s="161" t="s">
        <v>526</v>
      </c>
      <c r="B528" s="110"/>
    </row>
    <row r="529" s="105" customFormat="1" ht="17.25" customHeight="1" spans="1:2">
      <c r="A529" s="161" t="s">
        <v>527</v>
      </c>
      <c r="B529" s="110"/>
    </row>
    <row r="530" s="105" customFormat="1" ht="17.25" customHeight="1" spans="1:2">
      <c r="A530" s="161" t="s">
        <v>419</v>
      </c>
      <c r="B530" s="110"/>
    </row>
    <row r="531" s="105" customFormat="1" ht="17.25" customHeight="1" spans="1:2">
      <c r="A531" s="161" t="s">
        <v>528</v>
      </c>
      <c r="B531" s="110"/>
    </row>
    <row r="532" s="105" customFormat="1" ht="17.25" customHeight="1" spans="1:2">
      <c r="A532" s="161" t="s">
        <v>529</v>
      </c>
      <c r="B532" s="110"/>
    </row>
    <row r="533" s="105" customFormat="1" ht="17.25" customHeight="1" spans="1:2">
      <c r="A533" s="161" t="s">
        <v>530</v>
      </c>
      <c r="B533" s="110"/>
    </row>
    <row r="534" s="105" customFormat="1" ht="17.25" customHeight="1" spans="1:2">
      <c r="A534" s="161" t="s">
        <v>531</v>
      </c>
      <c r="B534" s="110">
        <v>3</v>
      </c>
    </row>
    <row r="535" s="105" customFormat="1" ht="17.25" customHeight="1" spans="1:2">
      <c r="A535" s="161" t="s">
        <v>532</v>
      </c>
      <c r="B535" s="110">
        <v>431</v>
      </c>
    </row>
    <row r="536" s="105" customFormat="1" ht="17.25" customHeight="1" spans="1:2">
      <c r="A536" s="162" t="s">
        <v>533</v>
      </c>
      <c r="B536" s="110">
        <f>SUM(B537:B539)</f>
        <v>0</v>
      </c>
    </row>
    <row r="537" s="105" customFormat="1" ht="17.25" customHeight="1" spans="1:2">
      <c r="A537" s="161" t="s">
        <v>534</v>
      </c>
      <c r="B537" s="110"/>
    </row>
    <row r="538" s="105" customFormat="1" ht="17.25" customHeight="1" spans="1:2">
      <c r="A538" s="161" t="s">
        <v>535</v>
      </c>
      <c r="B538" s="110"/>
    </row>
    <row r="539" s="105" customFormat="1" ht="17.25" customHeight="1" spans="1:2">
      <c r="A539" s="161" t="s">
        <v>536</v>
      </c>
      <c r="B539" s="110"/>
    </row>
    <row r="540" s="105" customFormat="1" ht="17.25" customHeight="1" spans="1:2">
      <c r="A540" s="162" t="s">
        <v>537</v>
      </c>
      <c r="B540" s="110">
        <f>SUM(B541:B543)</f>
        <v>0</v>
      </c>
    </row>
    <row r="541" s="105" customFormat="1" ht="17.25" customHeight="1" spans="1:2">
      <c r="A541" s="161" t="s">
        <v>461</v>
      </c>
      <c r="B541" s="110"/>
    </row>
    <row r="542" s="105" customFormat="1" ht="17.25" customHeight="1" spans="1:2">
      <c r="A542" s="161" t="s">
        <v>538</v>
      </c>
      <c r="B542" s="110"/>
    </row>
    <row r="543" s="105" customFormat="1" ht="17.25" customHeight="1" spans="1:2">
      <c r="A543" s="161" t="s">
        <v>539</v>
      </c>
      <c r="B543" s="110"/>
    </row>
    <row r="544" s="105" customFormat="1" ht="17.25" customHeight="1" spans="1:2">
      <c r="A544" s="162" t="s">
        <v>540</v>
      </c>
      <c r="B544" s="110">
        <f>SUM(B545:B547)</f>
        <v>28</v>
      </c>
    </row>
    <row r="545" s="105" customFormat="1" ht="17.25" customHeight="1" spans="1:2">
      <c r="A545" s="161" t="s">
        <v>541</v>
      </c>
      <c r="B545" s="110"/>
    </row>
    <row r="546" s="105" customFormat="1" ht="17.25" customHeight="1" spans="1:2">
      <c r="A546" s="161" t="s">
        <v>542</v>
      </c>
      <c r="B546" s="110"/>
    </row>
    <row r="547" s="105" customFormat="1" ht="17.25" customHeight="1" spans="1:2">
      <c r="A547" s="161" t="s">
        <v>543</v>
      </c>
      <c r="B547" s="110">
        <v>28</v>
      </c>
    </row>
    <row r="548" s="105" customFormat="1" ht="17.25" customHeight="1" spans="1:2">
      <c r="A548" s="162" t="s">
        <v>544</v>
      </c>
      <c r="B548" s="110">
        <f>SUM(B549:B552)</f>
        <v>0</v>
      </c>
    </row>
    <row r="549" s="105" customFormat="1" ht="17.25" customHeight="1" spans="1:2">
      <c r="A549" s="161" t="s">
        <v>545</v>
      </c>
      <c r="B549" s="110"/>
    </row>
    <row r="550" s="105" customFormat="1" ht="17.25" customHeight="1" spans="1:2">
      <c r="A550" s="161" t="s">
        <v>546</v>
      </c>
      <c r="B550" s="110"/>
    </row>
    <row r="551" s="105" customFormat="1" ht="17.25" customHeight="1" spans="1:2">
      <c r="A551" s="161" t="s">
        <v>547</v>
      </c>
      <c r="B551" s="110"/>
    </row>
    <row r="552" s="105" customFormat="1" ht="17.25" customHeight="1" spans="1:2">
      <c r="A552" s="161" t="s">
        <v>548</v>
      </c>
      <c r="B552" s="110"/>
    </row>
    <row r="553" s="105" customFormat="1" ht="17.25" customHeight="1" spans="1:2">
      <c r="A553" s="162" t="s">
        <v>549</v>
      </c>
      <c r="B553" s="110">
        <f>SUM(B554:B556)</f>
        <v>0</v>
      </c>
    </row>
    <row r="554" s="105" customFormat="1" ht="17.25" customHeight="1" spans="1:2">
      <c r="A554" s="161" t="s">
        <v>550</v>
      </c>
      <c r="B554" s="110"/>
    </row>
    <row r="555" s="105" customFormat="1" ht="17.25" customHeight="1" spans="1:2">
      <c r="A555" s="161" t="s">
        <v>551</v>
      </c>
      <c r="B555" s="110"/>
    </row>
    <row r="556" s="105" customFormat="1" ht="17.25" customHeight="1" spans="1:2">
      <c r="A556" s="161" t="s">
        <v>552</v>
      </c>
      <c r="B556" s="110"/>
    </row>
    <row r="557" s="105" customFormat="1" ht="17.25" customHeight="1" spans="1:2">
      <c r="A557" s="162" t="s">
        <v>553</v>
      </c>
      <c r="B557" s="110">
        <f>SUM(B558:B559)</f>
        <v>0</v>
      </c>
    </row>
    <row r="558" s="105" customFormat="1" ht="17.25" customHeight="1" spans="1:2">
      <c r="A558" s="161" t="s">
        <v>554</v>
      </c>
      <c r="B558" s="110"/>
    </row>
    <row r="559" s="105" customFormat="1" ht="17.25" customHeight="1" spans="1:2">
      <c r="A559" s="161" t="s">
        <v>555</v>
      </c>
      <c r="B559" s="110"/>
    </row>
    <row r="560" s="105" customFormat="1" ht="17.25" customHeight="1" spans="1:2">
      <c r="A560" s="162" t="s">
        <v>556</v>
      </c>
      <c r="B560" s="110">
        <f t="shared" ref="B560:B564" si="1">B561</f>
        <v>0</v>
      </c>
    </row>
    <row r="561" s="105" customFormat="1" ht="17.25" customHeight="1" spans="1:2">
      <c r="A561" s="161" t="s">
        <v>557</v>
      </c>
      <c r="B561" s="110"/>
    </row>
    <row r="562" s="105" customFormat="1" ht="17.25" customHeight="1" spans="1:2">
      <c r="A562" s="162" t="s">
        <v>558</v>
      </c>
      <c r="B562" s="110">
        <f t="shared" si="1"/>
        <v>0</v>
      </c>
    </row>
    <row r="563" s="105" customFormat="1" ht="17.25" customHeight="1" spans="1:2">
      <c r="A563" s="161" t="s">
        <v>559</v>
      </c>
      <c r="B563" s="110"/>
    </row>
    <row r="564" s="105" customFormat="1" ht="17.25" customHeight="1" spans="1:2">
      <c r="A564" s="162" t="s">
        <v>560</v>
      </c>
      <c r="B564" s="110">
        <f t="shared" si="1"/>
        <v>0</v>
      </c>
    </row>
    <row r="565" s="105" customFormat="1" ht="17.25" customHeight="1" spans="1:2">
      <c r="A565" s="161" t="s">
        <v>561</v>
      </c>
      <c r="B565" s="110"/>
    </row>
    <row r="566" s="105" customFormat="1" ht="17.25" customHeight="1" spans="1:2">
      <c r="A566" s="162" t="s">
        <v>562</v>
      </c>
      <c r="B566" s="110">
        <f>SUM(B567:B568)</f>
        <v>0</v>
      </c>
    </row>
    <row r="567" s="105" customFormat="1" ht="17.25" customHeight="1" spans="1:2">
      <c r="A567" s="161" t="s">
        <v>563</v>
      </c>
      <c r="B567" s="110"/>
    </row>
    <row r="568" s="105" customFormat="1" ht="17.25" customHeight="1" spans="1:2">
      <c r="A568" s="161" t="s">
        <v>564</v>
      </c>
      <c r="B568" s="110"/>
    </row>
    <row r="569" s="105" customFormat="1" ht="17.25" customHeight="1" spans="1:2">
      <c r="A569" s="162" t="s">
        <v>565</v>
      </c>
      <c r="B569" s="110">
        <f>SUM(B570:B571)</f>
        <v>0</v>
      </c>
    </row>
    <row r="570" s="105" customFormat="1" ht="17.25" customHeight="1" spans="1:2">
      <c r="A570" s="161" t="s">
        <v>419</v>
      </c>
      <c r="B570" s="110"/>
    </row>
    <row r="571" s="105" customFormat="1" ht="17.25" customHeight="1" spans="1:2">
      <c r="A571" s="161" t="s">
        <v>566</v>
      </c>
      <c r="B571" s="110"/>
    </row>
    <row r="572" s="105" customFormat="1" ht="17.25" customHeight="1" spans="1:2">
      <c r="A572" s="162" t="s">
        <v>567</v>
      </c>
      <c r="B572" s="110">
        <f>SUM(B573:B574)</f>
        <v>0</v>
      </c>
    </row>
    <row r="573" s="105" customFormat="1" ht="17.25" customHeight="1" spans="1:2">
      <c r="A573" s="161" t="s">
        <v>568</v>
      </c>
      <c r="B573" s="110"/>
    </row>
    <row r="574" s="105" customFormat="1" ht="17.25" customHeight="1" spans="1:2">
      <c r="A574" s="161" t="s">
        <v>569</v>
      </c>
      <c r="B574" s="110"/>
    </row>
    <row r="575" s="105" customFormat="1" ht="17.25" customHeight="1" spans="1:2">
      <c r="A575" s="162" t="s">
        <v>570</v>
      </c>
      <c r="B575" s="110">
        <f>SUM(B576,B608,B613:B614)</f>
        <v>8043</v>
      </c>
    </row>
    <row r="576" s="105" customFormat="1" ht="17.25" customHeight="1" spans="1:2">
      <c r="A576" s="162" t="s">
        <v>571</v>
      </c>
      <c r="B576" s="110">
        <f>SUM(B577:B607)</f>
        <v>8043</v>
      </c>
    </row>
    <row r="577" s="105" customFormat="1" ht="17.25" customHeight="1" spans="1:2">
      <c r="A577" s="161" t="s">
        <v>572</v>
      </c>
      <c r="B577" s="110"/>
    </row>
    <row r="578" s="105" customFormat="1" ht="17.25" customHeight="1" spans="1:2">
      <c r="A578" s="161" t="s">
        <v>573</v>
      </c>
      <c r="B578" s="110">
        <v>1414</v>
      </c>
    </row>
    <row r="579" s="105" customFormat="1" ht="17.25" customHeight="1" spans="1:2">
      <c r="A579" s="161" t="s">
        <v>574</v>
      </c>
      <c r="B579" s="110">
        <v>715</v>
      </c>
    </row>
    <row r="580" s="105" customFormat="1" ht="17.25" customHeight="1" spans="1:2">
      <c r="A580" s="161" t="s">
        <v>575</v>
      </c>
      <c r="B580" s="110"/>
    </row>
    <row r="581" s="105" customFormat="1" ht="17.25" customHeight="1" spans="1:2">
      <c r="A581" s="161" t="s">
        <v>576</v>
      </c>
      <c r="B581" s="110"/>
    </row>
    <row r="582" s="105" customFormat="1" ht="17.25" customHeight="1" spans="1:2">
      <c r="A582" s="161" t="s">
        <v>577</v>
      </c>
      <c r="B582" s="110"/>
    </row>
    <row r="583" s="105" customFormat="1" ht="17.25" customHeight="1" spans="1:2">
      <c r="A583" s="161" t="s">
        <v>578</v>
      </c>
      <c r="B583" s="110">
        <v>379</v>
      </c>
    </row>
    <row r="584" s="105" customFormat="1" ht="17.25" customHeight="1" spans="1:2">
      <c r="A584" s="161" t="s">
        <v>579</v>
      </c>
      <c r="B584" s="110">
        <v>74</v>
      </c>
    </row>
    <row r="585" s="105" customFormat="1" ht="17.25" customHeight="1" spans="1:2">
      <c r="A585" s="161" t="s">
        <v>580</v>
      </c>
      <c r="B585" s="110"/>
    </row>
    <row r="586" s="105" customFormat="1" ht="17.25" customHeight="1" spans="1:2">
      <c r="A586" s="161" t="s">
        <v>581</v>
      </c>
      <c r="B586" s="110"/>
    </row>
    <row r="587" s="105" customFormat="1" ht="17.25" customHeight="1" spans="1:2">
      <c r="A587" s="161" t="s">
        <v>582</v>
      </c>
      <c r="B587" s="110"/>
    </row>
    <row r="588" s="105" customFormat="1" ht="17.25" customHeight="1" spans="1:2">
      <c r="A588" s="161" t="s">
        <v>583</v>
      </c>
      <c r="B588" s="110"/>
    </row>
    <row r="589" s="105" customFormat="1" ht="17.25" customHeight="1" spans="1:2">
      <c r="A589" s="161" t="s">
        <v>584</v>
      </c>
      <c r="B589" s="110"/>
    </row>
    <row r="590" s="105" customFormat="1" ht="17.25" customHeight="1" spans="1:2">
      <c r="A590" s="161" t="s">
        <v>585</v>
      </c>
      <c r="B590" s="110">
        <v>30</v>
      </c>
    </row>
    <row r="591" s="105" customFormat="1" ht="17.25" customHeight="1" spans="1:2">
      <c r="A591" s="161" t="s">
        <v>586</v>
      </c>
      <c r="B591" s="110"/>
    </row>
    <row r="592" s="105" customFormat="1" ht="17.25" customHeight="1" spans="1:2">
      <c r="A592" s="161" t="s">
        <v>587</v>
      </c>
      <c r="B592" s="110"/>
    </row>
    <row r="593" s="105" customFormat="1" ht="17.25" customHeight="1" spans="1:2">
      <c r="A593" s="161" t="s">
        <v>588</v>
      </c>
      <c r="B593" s="110"/>
    </row>
    <row r="594" s="105" customFormat="1" ht="17.25" customHeight="1" spans="1:2">
      <c r="A594" s="161" t="s">
        <v>589</v>
      </c>
      <c r="B594" s="110"/>
    </row>
    <row r="595" s="105" customFormat="1" ht="17.25" customHeight="1" spans="1:2">
      <c r="A595" s="161" t="s">
        <v>590</v>
      </c>
      <c r="B595" s="110"/>
    </row>
    <row r="596" s="105" customFormat="1" ht="17.25" customHeight="1" spans="1:2">
      <c r="A596" s="161" t="s">
        <v>591</v>
      </c>
      <c r="B596" s="110">
        <v>712</v>
      </c>
    </row>
    <row r="597" s="105" customFormat="1" ht="17.25" customHeight="1" spans="1:2">
      <c r="A597" s="161" t="s">
        <v>592</v>
      </c>
      <c r="B597" s="110"/>
    </row>
    <row r="598" s="105" customFormat="1" ht="17.25" customHeight="1" spans="1:2">
      <c r="A598" s="161" t="s">
        <v>593</v>
      </c>
      <c r="B598" s="110"/>
    </row>
    <row r="599" s="105" customFormat="1" ht="17.25" customHeight="1" spans="1:2">
      <c r="A599" s="161" t="s">
        <v>594</v>
      </c>
      <c r="B599" s="110"/>
    </row>
    <row r="600" s="105" customFormat="1" ht="17.25" customHeight="1" spans="1:2">
      <c r="A600" s="161" t="s">
        <v>595</v>
      </c>
      <c r="B600" s="110"/>
    </row>
    <row r="601" s="105" customFormat="1" ht="17.25" customHeight="1" spans="1:2">
      <c r="A601" s="161" t="s">
        <v>596</v>
      </c>
      <c r="B601" s="110"/>
    </row>
    <row r="602" s="105" customFormat="1" ht="17.25" customHeight="1" spans="1:2">
      <c r="A602" s="161" t="s">
        <v>597</v>
      </c>
      <c r="B602" s="110"/>
    </row>
    <row r="603" s="105" customFormat="1" ht="17.25" customHeight="1" spans="1:2">
      <c r="A603" s="161" t="s">
        <v>598</v>
      </c>
      <c r="B603" s="110"/>
    </row>
    <row r="604" s="105" customFormat="1" ht="17.25" customHeight="1" spans="1:2">
      <c r="A604" s="161" t="s">
        <v>599</v>
      </c>
      <c r="B604" s="110">
        <v>137</v>
      </c>
    </row>
    <row r="605" s="105" customFormat="1" ht="17.25" customHeight="1" spans="1:2">
      <c r="A605" s="161" t="s">
        <v>600</v>
      </c>
      <c r="B605" s="110"/>
    </row>
    <row r="606" s="105" customFormat="1" ht="17.25" customHeight="1" spans="1:2">
      <c r="A606" s="161" t="s">
        <v>601</v>
      </c>
      <c r="B606" s="110"/>
    </row>
    <row r="607" s="105" customFormat="1" ht="17.25" customHeight="1" spans="1:2">
      <c r="A607" s="161" t="s">
        <v>602</v>
      </c>
      <c r="B607" s="110">
        <v>4582</v>
      </c>
    </row>
    <row r="608" s="105" customFormat="1" ht="17.25" customHeight="1" spans="1:2">
      <c r="A608" s="162" t="s">
        <v>603</v>
      </c>
      <c r="B608" s="110">
        <f>SUM(B609:B612)</f>
        <v>0</v>
      </c>
    </row>
    <row r="609" s="105" customFormat="1" ht="17.25" customHeight="1" spans="1:2">
      <c r="A609" s="161" t="s">
        <v>604</v>
      </c>
      <c r="B609" s="110"/>
    </row>
    <row r="610" s="105" customFormat="1" ht="17.25" customHeight="1" spans="1:2">
      <c r="A610" s="161" t="s">
        <v>605</v>
      </c>
      <c r="B610" s="110"/>
    </row>
    <row r="611" s="105" customFormat="1" ht="17.25" customHeight="1" spans="1:2">
      <c r="A611" s="161" t="s">
        <v>606</v>
      </c>
      <c r="B611" s="110"/>
    </row>
    <row r="612" s="105" customFormat="1" ht="17.25" customHeight="1" spans="1:2">
      <c r="A612" s="161" t="s">
        <v>607</v>
      </c>
      <c r="B612" s="110"/>
    </row>
    <row r="613" s="105" customFormat="1" ht="17.25" customHeight="1" spans="1:2">
      <c r="A613" s="162" t="s">
        <v>608</v>
      </c>
      <c r="B613" s="110"/>
    </row>
    <row r="614" s="105" customFormat="1" ht="17.25" customHeight="1" spans="1:2">
      <c r="A614" s="162" t="s">
        <v>609</v>
      </c>
      <c r="B614" s="110"/>
    </row>
    <row r="615" s="105" customFormat="1" ht="17.25" customHeight="1" spans="1:2">
      <c r="A615" s="162" t="s">
        <v>610</v>
      </c>
      <c r="B615" s="110">
        <f>SUM(B616,B620,B623,B625,B627,B628,B632,B633)</f>
        <v>0</v>
      </c>
    </row>
    <row r="616" s="105" customFormat="1" ht="17.25" customHeight="1" spans="1:2">
      <c r="A616" s="162" t="s">
        <v>611</v>
      </c>
      <c r="B616" s="110">
        <f>SUM(B617:B619)</f>
        <v>0</v>
      </c>
    </row>
    <row r="617" s="105" customFormat="1" ht="17.25" customHeight="1" spans="1:2">
      <c r="A617" s="161" t="s">
        <v>612</v>
      </c>
      <c r="B617" s="110"/>
    </row>
    <row r="618" s="105" customFormat="1" ht="17.25" customHeight="1" spans="1:2">
      <c r="A618" s="161" t="s">
        <v>613</v>
      </c>
      <c r="B618" s="110"/>
    </row>
    <row r="619" s="105" customFormat="1" ht="17.25" customHeight="1" spans="1:2">
      <c r="A619" s="161" t="s">
        <v>614</v>
      </c>
      <c r="B619" s="110"/>
    </row>
    <row r="620" s="105" customFormat="1" ht="17.25" customHeight="1" spans="1:2">
      <c r="A620" s="162" t="s">
        <v>615</v>
      </c>
      <c r="B620" s="110">
        <f>SUM(B621:B622)</f>
        <v>0</v>
      </c>
    </row>
    <row r="621" s="105" customFormat="1" ht="17.25" customHeight="1" spans="1:2">
      <c r="A621" s="161" t="s">
        <v>616</v>
      </c>
      <c r="B621" s="110"/>
    </row>
    <row r="622" s="105" customFormat="1" ht="17.25" customHeight="1" spans="1:2">
      <c r="A622" s="161" t="s">
        <v>617</v>
      </c>
      <c r="B622" s="110"/>
    </row>
    <row r="623" s="105" customFormat="1" ht="17.25" customHeight="1" spans="1:2">
      <c r="A623" s="162" t="s">
        <v>618</v>
      </c>
      <c r="B623" s="110">
        <f>B624</f>
        <v>0</v>
      </c>
    </row>
    <row r="624" s="105" customFormat="1" ht="17.25" customHeight="1" spans="1:2">
      <c r="A624" s="161" t="s">
        <v>619</v>
      </c>
      <c r="B624" s="110"/>
    </row>
    <row r="625" s="105" customFormat="1" ht="17.25" customHeight="1" spans="1:2">
      <c r="A625" s="162" t="s">
        <v>620</v>
      </c>
      <c r="B625" s="110">
        <f>B626</f>
        <v>0</v>
      </c>
    </row>
    <row r="626" s="105" customFormat="1" ht="17.25" customHeight="1" spans="1:2">
      <c r="A626" s="161" t="s">
        <v>621</v>
      </c>
      <c r="B626" s="110"/>
    </row>
    <row r="627" s="105" customFormat="1" ht="17.25" customHeight="1" spans="1:2">
      <c r="A627" s="162" t="s">
        <v>622</v>
      </c>
      <c r="B627" s="110"/>
    </row>
    <row r="628" s="105" customFormat="1" ht="17.25" customHeight="1" spans="1:2">
      <c r="A628" s="162" t="s">
        <v>623</v>
      </c>
      <c r="B628" s="110">
        <f>SUM(B629:B631)</f>
        <v>0</v>
      </c>
    </row>
    <row r="629" s="105" customFormat="1" ht="17.25" customHeight="1" spans="1:2">
      <c r="A629" s="161" t="s">
        <v>624</v>
      </c>
      <c r="B629" s="110"/>
    </row>
    <row r="630" s="105" customFormat="1" ht="17.25" customHeight="1" spans="1:2">
      <c r="A630" s="161" t="s">
        <v>625</v>
      </c>
      <c r="B630" s="110"/>
    </row>
    <row r="631" s="105" customFormat="1" ht="17.25" customHeight="1" spans="1:2">
      <c r="A631" s="161" t="s">
        <v>626</v>
      </c>
      <c r="B631" s="110"/>
    </row>
    <row r="632" s="105" customFormat="1" ht="17.25" customHeight="1" spans="1:2">
      <c r="A632" s="162" t="s">
        <v>627</v>
      </c>
      <c r="B632" s="110"/>
    </row>
    <row r="633" s="105" customFormat="1" ht="17.25" customHeight="1" spans="1:2">
      <c r="A633" s="162" t="s">
        <v>628</v>
      </c>
      <c r="B633" s="110"/>
    </row>
    <row r="634" s="105" customFormat="1" ht="17.25" customHeight="1" spans="1:2">
      <c r="A634" s="162" t="s">
        <v>629</v>
      </c>
      <c r="B634" s="110">
        <f>SUM(B635,B637,B644:B646,B651,B657:B658,B660,B661,B664:B667,B672:B676,B679:B680,B684)</f>
        <v>151830</v>
      </c>
    </row>
    <row r="635" s="105" customFormat="1" ht="17.25" customHeight="1" spans="1:2">
      <c r="A635" s="162" t="s">
        <v>630</v>
      </c>
      <c r="B635" s="110">
        <f>B636</f>
        <v>0</v>
      </c>
    </row>
    <row r="636" s="105" customFormat="1" ht="17.25" customHeight="1" spans="1:2">
      <c r="A636" s="161" t="s">
        <v>631</v>
      </c>
      <c r="B636" s="110"/>
    </row>
    <row r="637" s="105" customFormat="1" ht="17.25" customHeight="1" spans="1:2">
      <c r="A637" s="162" t="s">
        <v>632</v>
      </c>
      <c r="B637" s="110">
        <f>SUM(B638:B643)</f>
        <v>0</v>
      </c>
    </row>
    <row r="638" s="105" customFormat="1" ht="17.25" customHeight="1" spans="1:2">
      <c r="A638" s="161" t="s">
        <v>633</v>
      </c>
      <c r="B638" s="110"/>
    </row>
    <row r="639" s="105" customFormat="1" ht="17.25" customHeight="1" spans="1:2">
      <c r="A639" s="161" t="s">
        <v>634</v>
      </c>
      <c r="B639" s="110"/>
    </row>
    <row r="640" s="105" customFormat="1" ht="17.25" customHeight="1" spans="1:2">
      <c r="A640" s="161" t="s">
        <v>635</v>
      </c>
      <c r="B640" s="110"/>
    </row>
    <row r="641" s="105" customFormat="1" ht="17.25" customHeight="1" spans="1:2">
      <c r="A641" s="161" t="s">
        <v>636</v>
      </c>
      <c r="B641" s="110"/>
    </row>
    <row r="642" s="105" customFormat="1" ht="17.25" customHeight="1" spans="1:2">
      <c r="A642" s="161" t="s">
        <v>637</v>
      </c>
      <c r="B642" s="110"/>
    </row>
    <row r="643" s="105" customFormat="1" ht="17.25" customHeight="1" spans="1:2">
      <c r="A643" s="161" t="s">
        <v>638</v>
      </c>
      <c r="B643" s="110"/>
    </row>
    <row r="644" s="105" customFormat="1" ht="17.25" customHeight="1" spans="1:2">
      <c r="A644" s="162" t="s">
        <v>639</v>
      </c>
      <c r="B644" s="110"/>
    </row>
    <row r="645" s="105" customFormat="1" ht="17.25" customHeight="1" spans="1:2">
      <c r="A645" s="162" t="s">
        <v>640</v>
      </c>
      <c r="B645" s="110"/>
    </row>
    <row r="646" s="105" customFormat="1" ht="17.25" customHeight="1" spans="1:2">
      <c r="A646" s="162" t="s">
        <v>641</v>
      </c>
      <c r="B646" s="110">
        <f>SUM(B647:B650)</f>
        <v>1653</v>
      </c>
    </row>
    <row r="647" s="105" customFormat="1" ht="17.25" customHeight="1" spans="1:2">
      <c r="A647" s="161" t="s">
        <v>642</v>
      </c>
      <c r="B647" s="110">
        <v>198</v>
      </c>
    </row>
    <row r="648" s="105" customFormat="1" ht="17.25" customHeight="1" spans="1:2">
      <c r="A648" s="161" t="s">
        <v>643</v>
      </c>
      <c r="B648" s="110"/>
    </row>
    <row r="649" s="105" customFormat="1" ht="17.25" customHeight="1" spans="1:2">
      <c r="A649" s="161" t="s">
        <v>644</v>
      </c>
      <c r="B649" s="110"/>
    </row>
    <row r="650" s="105" customFormat="1" ht="17.25" customHeight="1" spans="1:2">
      <c r="A650" s="161" t="s">
        <v>645</v>
      </c>
      <c r="B650" s="110">
        <v>1455</v>
      </c>
    </row>
    <row r="651" s="105" customFormat="1" ht="17.25" customHeight="1" spans="1:2">
      <c r="A651" s="162" t="s">
        <v>646</v>
      </c>
      <c r="B651" s="110">
        <f>SUM(B652:B656)</f>
        <v>4392</v>
      </c>
    </row>
    <row r="652" s="105" customFormat="1" ht="17.25" customHeight="1" spans="1:2">
      <c r="A652" s="161" t="s">
        <v>647</v>
      </c>
      <c r="B652" s="110">
        <v>2662</v>
      </c>
    </row>
    <row r="653" s="105" customFormat="1" ht="17.25" customHeight="1" spans="1:2">
      <c r="A653" s="161" t="s">
        <v>648</v>
      </c>
      <c r="B653" s="110">
        <v>1730</v>
      </c>
    </row>
    <row r="654" s="105" customFormat="1" ht="17.25" customHeight="1" spans="1:2">
      <c r="A654" s="161" t="s">
        <v>649</v>
      </c>
      <c r="B654" s="110"/>
    </row>
    <row r="655" s="105" customFormat="1" ht="17.25" customHeight="1" spans="1:2">
      <c r="A655" s="161" t="s">
        <v>650</v>
      </c>
      <c r="B655" s="110"/>
    </row>
    <row r="656" s="105" customFormat="1" ht="17.25" customHeight="1" spans="1:2">
      <c r="A656" s="161" t="s">
        <v>651</v>
      </c>
      <c r="B656" s="110"/>
    </row>
    <row r="657" s="105" customFormat="1" ht="17.25" customHeight="1" spans="1:2">
      <c r="A657" s="162" t="s">
        <v>652</v>
      </c>
      <c r="B657" s="110"/>
    </row>
    <row r="658" s="105" customFormat="1" ht="17.25" customHeight="1" spans="1:2">
      <c r="A658" s="162" t="s">
        <v>653</v>
      </c>
      <c r="B658" s="110">
        <f>B659</f>
        <v>0</v>
      </c>
    </row>
    <row r="659" s="105" customFormat="1" ht="17.25" customHeight="1" spans="1:2">
      <c r="A659" s="161" t="s">
        <v>654</v>
      </c>
      <c r="B659" s="110"/>
    </row>
    <row r="660" s="105" customFormat="1" ht="17.25" customHeight="1" spans="1:2">
      <c r="A660" s="162" t="s">
        <v>655</v>
      </c>
      <c r="B660" s="110"/>
    </row>
    <row r="661" s="105" customFormat="1" ht="17.25" customHeight="1" spans="1:2">
      <c r="A661" s="162" t="s">
        <v>656</v>
      </c>
      <c r="B661" s="110">
        <f>SUM(B662:B663)</f>
        <v>0</v>
      </c>
    </row>
    <row r="662" s="105" customFormat="1" ht="17.25" customHeight="1" spans="1:2">
      <c r="A662" s="161" t="s">
        <v>657</v>
      </c>
      <c r="B662" s="110"/>
    </row>
    <row r="663" s="105" customFormat="1" ht="17.25" customHeight="1" spans="1:2">
      <c r="A663" s="161" t="s">
        <v>658</v>
      </c>
      <c r="B663" s="110"/>
    </row>
    <row r="664" s="105" customFormat="1" ht="17.25" customHeight="1" spans="1:2">
      <c r="A664" s="162" t="s">
        <v>659</v>
      </c>
      <c r="B664" s="110"/>
    </row>
    <row r="665" s="105" customFormat="1" ht="17.25" customHeight="1" spans="1:2">
      <c r="A665" s="162" t="s">
        <v>660</v>
      </c>
      <c r="B665" s="110"/>
    </row>
    <row r="666" s="105" customFormat="1" ht="17.25" customHeight="1" spans="1:2">
      <c r="A666" s="162" t="s">
        <v>661</v>
      </c>
      <c r="B666" s="110"/>
    </row>
    <row r="667" s="105" customFormat="1" ht="17.25" customHeight="1" spans="1:2">
      <c r="A667" s="162" t="s">
        <v>662</v>
      </c>
      <c r="B667" s="110">
        <f>SUM(B668:B671)</f>
        <v>0</v>
      </c>
    </row>
    <row r="668" s="105" customFormat="1" ht="17.25" customHeight="1" spans="1:2">
      <c r="A668" s="161" t="s">
        <v>663</v>
      </c>
      <c r="B668" s="110"/>
    </row>
    <row r="669" s="105" customFormat="1" ht="17.25" customHeight="1" spans="1:2">
      <c r="A669" s="161" t="s">
        <v>664</v>
      </c>
      <c r="B669" s="110"/>
    </row>
    <row r="670" s="105" customFormat="1" ht="17.25" customHeight="1" spans="1:2">
      <c r="A670" s="161" t="s">
        <v>665</v>
      </c>
      <c r="B670" s="110"/>
    </row>
    <row r="671" s="105" customFormat="1" ht="17.25" customHeight="1" spans="1:2">
      <c r="A671" s="161" t="s">
        <v>666</v>
      </c>
      <c r="B671" s="110"/>
    </row>
    <row r="672" s="105" customFormat="1" ht="17.25" customHeight="1" spans="1:2">
      <c r="A672" s="162" t="s">
        <v>667</v>
      </c>
      <c r="B672" s="110">
        <v>31</v>
      </c>
    </row>
    <row r="673" s="105" customFormat="1" ht="17.25" customHeight="1" spans="1:2">
      <c r="A673" s="162" t="s">
        <v>668</v>
      </c>
      <c r="B673" s="110"/>
    </row>
    <row r="674" s="105" customFormat="1" ht="17.25" customHeight="1" spans="1:2">
      <c r="A674" s="162" t="s">
        <v>669</v>
      </c>
      <c r="B674" s="110"/>
    </row>
    <row r="675" s="105" customFormat="1" ht="17.25" customHeight="1" spans="1:2">
      <c r="A675" s="162" t="s">
        <v>670</v>
      </c>
      <c r="B675" s="110"/>
    </row>
    <row r="676" s="105" customFormat="1" ht="17.25" customHeight="1" spans="1:2">
      <c r="A676" s="162" t="s">
        <v>671</v>
      </c>
      <c r="B676" s="110">
        <f>SUM(B677:B678)</f>
        <v>0</v>
      </c>
    </row>
    <row r="677" s="105" customFormat="1" ht="17.25" customHeight="1" spans="1:2">
      <c r="A677" s="161" t="s">
        <v>672</v>
      </c>
      <c r="B677" s="110"/>
    </row>
    <row r="678" s="105" customFormat="1" ht="17.25" customHeight="1" spans="1:2">
      <c r="A678" s="161" t="s">
        <v>673</v>
      </c>
      <c r="B678" s="110"/>
    </row>
    <row r="679" s="105" customFormat="1" ht="17.25" customHeight="1" spans="1:2">
      <c r="A679" s="162" t="s">
        <v>674</v>
      </c>
      <c r="B679" s="110"/>
    </row>
    <row r="680" s="105" customFormat="1" ht="17.25" customHeight="1" spans="1:2">
      <c r="A680" s="162" t="s">
        <v>675</v>
      </c>
      <c r="B680" s="110">
        <f>SUM(B681:B683)</f>
        <v>0</v>
      </c>
    </row>
    <row r="681" s="105" customFormat="1" ht="17.25" customHeight="1" spans="1:2">
      <c r="A681" s="161" t="s">
        <v>676</v>
      </c>
      <c r="B681" s="110"/>
    </row>
    <row r="682" s="105" customFormat="1" ht="17.25" customHeight="1" spans="1:2">
      <c r="A682" s="161" t="s">
        <v>677</v>
      </c>
      <c r="B682" s="110"/>
    </row>
    <row r="683" s="105" customFormat="1" ht="17.25" customHeight="1" spans="1:2">
      <c r="A683" s="161" t="s">
        <v>678</v>
      </c>
      <c r="B683" s="110"/>
    </row>
    <row r="684" s="105" customFormat="1" ht="17.25" customHeight="1" spans="1:2">
      <c r="A684" s="162" t="s">
        <v>679</v>
      </c>
      <c r="B684" s="110">
        <v>145754</v>
      </c>
    </row>
    <row r="685" s="105" customFormat="1" ht="17.25" customHeight="1" spans="1:2">
      <c r="A685" s="162" t="s">
        <v>680</v>
      </c>
      <c r="B685" s="110">
        <f>SUM(B686:B687)</f>
        <v>27</v>
      </c>
    </row>
    <row r="686" s="105" customFormat="1" ht="17.25" customHeight="1" spans="1:2">
      <c r="A686" s="162" t="s">
        <v>681</v>
      </c>
      <c r="B686" s="110"/>
    </row>
    <row r="687" s="105" customFormat="1" ht="17.25" customHeight="1" spans="1:2">
      <c r="A687" s="162" t="s">
        <v>682</v>
      </c>
      <c r="B687" s="110">
        <v>27</v>
      </c>
    </row>
    <row r="688" s="105" customFormat="1" ht="17.25" customHeight="1" spans="1:2">
      <c r="A688" s="162" t="s">
        <v>683</v>
      </c>
      <c r="B688" s="110">
        <f>SUM(B689:B693)</f>
        <v>0</v>
      </c>
    </row>
    <row r="689" s="105" customFormat="1" ht="17.25" customHeight="1" spans="1:2">
      <c r="A689" s="162" t="s">
        <v>684</v>
      </c>
      <c r="B689" s="110"/>
    </row>
    <row r="690" s="105" customFormat="1" ht="17.25" customHeight="1" spans="1:2">
      <c r="A690" s="162" t="s">
        <v>685</v>
      </c>
      <c r="B690" s="110"/>
    </row>
    <row r="691" s="105" customFormat="1" ht="17.25" customHeight="1" spans="1:2">
      <c r="A691" s="162" t="s">
        <v>686</v>
      </c>
      <c r="B691" s="110"/>
    </row>
    <row r="692" s="105" customFormat="1" ht="17.25" customHeight="1" spans="1:2">
      <c r="A692" s="162" t="s">
        <v>687</v>
      </c>
      <c r="B692" s="110"/>
    </row>
    <row r="693" s="105" customFormat="1" ht="17.25" customHeight="1" spans="1:2">
      <c r="A693" s="162" t="s">
        <v>688</v>
      </c>
      <c r="B693" s="110"/>
    </row>
    <row r="694" s="105" customFormat="1" ht="17.25" customHeight="1" spans="1:2">
      <c r="A694" s="162" t="s">
        <v>689</v>
      </c>
      <c r="B694" s="110">
        <f>SUM(B695:B702)</f>
        <v>8131</v>
      </c>
    </row>
    <row r="695" s="105" customFormat="1" ht="17.25" customHeight="1" spans="1:2">
      <c r="A695" s="162" t="s">
        <v>690</v>
      </c>
      <c r="B695" s="110"/>
    </row>
    <row r="696" s="105" customFormat="1" ht="17.25" customHeight="1" spans="1:2">
      <c r="A696" s="162" t="s">
        <v>691</v>
      </c>
      <c r="B696" s="110"/>
    </row>
    <row r="697" s="105" customFormat="1" ht="17.25" customHeight="1" spans="1:2">
      <c r="A697" s="162" t="s">
        <v>692</v>
      </c>
      <c r="B697" s="110"/>
    </row>
    <row r="698" s="105" customFormat="1" ht="17.25" customHeight="1" spans="1:2">
      <c r="A698" s="162" t="s">
        <v>693</v>
      </c>
      <c r="B698" s="110"/>
    </row>
    <row r="699" s="105" customFormat="1" ht="17.25" customHeight="1" spans="1:2">
      <c r="A699" s="162" t="s">
        <v>694</v>
      </c>
      <c r="B699" s="110"/>
    </row>
    <row r="700" s="105" customFormat="1" ht="17.25" customHeight="1" spans="1:2">
      <c r="A700" s="162" t="s">
        <v>695</v>
      </c>
      <c r="B700" s="110"/>
    </row>
    <row r="701" s="105" customFormat="1" ht="17.25" customHeight="1" spans="1:2">
      <c r="A701" s="162" t="s">
        <v>696</v>
      </c>
      <c r="B701" s="110">
        <v>6</v>
      </c>
    </row>
    <row r="702" s="105" customFormat="1" ht="17.25" customHeight="1" spans="1:2">
      <c r="A702" s="162" t="s">
        <v>697</v>
      </c>
      <c r="B702" s="110">
        <v>8125</v>
      </c>
    </row>
    <row r="703" customHeight="1" spans="1:2">
      <c r="A703" s="115" t="s">
        <v>698</v>
      </c>
      <c r="B703" s="94">
        <v>496348</v>
      </c>
    </row>
  </sheetData>
  <mergeCells count="3">
    <mergeCell ref="A1:B1"/>
    <mergeCell ref="A2:B2"/>
    <mergeCell ref="A3:B3"/>
  </mergeCells>
  <dataValidations count="1">
    <dataValidation type="decimal" operator="between" allowBlank="1" showInputMessage="1" showErrorMessage="1" sqref="B5:B702">
      <formula1>-99999999999999</formula1>
      <formula2>99999999999999</formula2>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1332"/>
  <sheetViews>
    <sheetView workbookViewId="0">
      <selection activeCell="A1" sqref="A1:B1"/>
    </sheetView>
  </sheetViews>
  <sheetFormatPr defaultColWidth="12.125" defaultRowHeight="17.15" customHeight="1" outlineLevelCol="1"/>
  <cols>
    <col min="1" max="1" width="56.625" style="106" customWidth="1"/>
    <col min="2" max="2" width="29" style="106" customWidth="1"/>
    <col min="3" max="16378" width="12.125" style="105"/>
  </cols>
  <sheetData>
    <row r="1" s="105" customFormat="1" ht="33.75" customHeight="1" spans="1:2">
      <c r="A1" s="144" t="s">
        <v>699</v>
      </c>
      <c r="B1" s="144"/>
    </row>
    <row r="2" s="105" customFormat="1" ht="17.25" customHeight="1" spans="1:2">
      <c r="A2" s="107" t="s">
        <v>700</v>
      </c>
      <c r="B2" s="107"/>
    </row>
    <row r="3" s="105" customFormat="1" ht="17.25" customHeight="1" spans="1:2">
      <c r="A3" s="107" t="s">
        <v>29</v>
      </c>
      <c r="B3" s="107"/>
    </row>
    <row r="4" s="105" customFormat="1" ht="17.25" customHeight="1" spans="1:2">
      <c r="A4" s="100" t="s">
        <v>30</v>
      </c>
      <c r="B4" s="100" t="s">
        <v>31</v>
      </c>
    </row>
    <row r="5" s="105" customFormat="1" ht="17.25" customHeight="1" spans="1:2">
      <c r="A5" s="162" t="s">
        <v>701</v>
      </c>
      <c r="B5" s="110">
        <f>B6+B18+B27+B37+B48+B59+B70+B78+B87+B100+B109+B120+B132+B139+B147+B153+B160+B167+B174+B181+B188+B196+B202+B208+B215+B230+B237+B243</f>
        <v>95858</v>
      </c>
    </row>
    <row r="6" s="105" customFormat="1" ht="17.25" customHeight="1" spans="1:2">
      <c r="A6" s="162" t="s">
        <v>702</v>
      </c>
      <c r="B6" s="110">
        <f>SUM(B7:B17)</f>
        <v>2094</v>
      </c>
    </row>
    <row r="7" s="105" customFormat="1" ht="17.25" customHeight="1" spans="1:2">
      <c r="A7" s="161" t="s">
        <v>703</v>
      </c>
      <c r="B7" s="110">
        <v>1363</v>
      </c>
    </row>
    <row r="8" s="105" customFormat="1" ht="17.25" customHeight="1" spans="1:2">
      <c r="A8" s="161" t="s">
        <v>704</v>
      </c>
      <c r="B8" s="110">
        <v>548</v>
      </c>
    </row>
    <row r="9" s="105" customFormat="1" ht="17.25" customHeight="1" spans="1:2">
      <c r="A9" s="161" t="s">
        <v>705</v>
      </c>
      <c r="B9" s="110"/>
    </row>
    <row r="10" s="105" customFormat="1" ht="17.25" customHeight="1" spans="1:2">
      <c r="A10" s="161" t="s">
        <v>706</v>
      </c>
      <c r="B10" s="110"/>
    </row>
    <row r="11" s="105" customFormat="1" ht="17.25" customHeight="1" spans="1:2">
      <c r="A11" s="161" t="s">
        <v>707</v>
      </c>
      <c r="B11" s="110">
        <v>14</v>
      </c>
    </row>
    <row r="12" s="105" customFormat="1" ht="17.25" customHeight="1" spans="1:2">
      <c r="A12" s="161" t="s">
        <v>708</v>
      </c>
      <c r="B12" s="110"/>
    </row>
    <row r="13" s="105" customFormat="1" ht="17.25" customHeight="1" spans="1:2">
      <c r="A13" s="161" t="s">
        <v>709</v>
      </c>
      <c r="B13" s="110"/>
    </row>
    <row r="14" s="105" customFormat="1" ht="17.25" customHeight="1" spans="1:2">
      <c r="A14" s="161" t="s">
        <v>710</v>
      </c>
      <c r="B14" s="110">
        <v>169</v>
      </c>
    </row>
    <row r="15" s="105" customFormat="1" ht="17.25" customHeight="1" spans="1:2">
      <c r="A15" s="161" t="s">
        <v>711</v>
      </c>
      <c r="B15" s="110"/>
    </row>
    <row r="16" s="105" customFormat="1" ht="17.25" customHeight="1" spans="1:2">
      <c r="A16" s="161" t="s">
        <v>712</v>
      </c>
      <c r="B16" s="110"/>
    </row>
    <row r="17" s="105" customFormat="1" ht="17.25" customHeight="1" spans="1:2">
      <c r="A17" s="161" t="s">
        <v>713</v>
      </c>
      <c r="B17" s="110"/>
    </row>
    <row r="18" s="105" customFormat="1" ht="17.25" customHeight="1" spans="1:2">
      <c r="A18" s="162" t="s">
        <v>714</v>
      </c>
      <c r="B18" s="110">
        <f>SUM(B19:B26)</f>
        <v>1386</v>
      </c>
    </row>
    <row r="19" s="105" customFormat="1" ht="17.25" customHeight="1" spans="1:2">
      <c r="A19" s="161" t="s">
        <v>703</v>
      </c>
      <c r="B19" s="110">
        <v>739</v>
      </c>
    </row>
    <row r="20" s="105" customFormat="1" ht="17.25" customHeight="1" spans="1:2">
      <c r="A20" s="161" t="s">
        <v>704</v>
      </c>
      <c r="B20" s="110">
        <v>529</v>
      </c>
    </row>
    <row r="21" s="105" customFormat="1" ht="17.25" customHeight="1" spans="1:2">
      <c r="A21" s="161" t="s">
        <v>705</v>
      </c>
      <c r="B21" s="110"/>
    </row>
    <row r="22" s="105" customFormat="1" ht="17.25" customHeight="1" spans="1:2">
      <c r="A22" s="161" t="s">
        <v>715</v>
      </c>
      <c r="B22" s="110"/>
    </row>
    <row r="23" s="105" customFormat="1" ht="17.25" customHeight="1" spans="1:2">
      <c r="A23" s="161" t="s">
        <v>716</v>
      </c>
      <c r="B23" s="110"/>
    </row>
    <row r="24" s="105" customFormat="1" ht="17.25" customHeight="1" spans="1:2">
      <c r="A24" s="161" t="s">
        <v>717</v>
      </c>
      <c r="B24" s="110"/>
    </row>
    <row r="25" s="105" customFormat="1" ht="17.25" customHeight="1" spans="1:2">
      <c r="A25" s="161" t="s">
        <v>712</v>
      </c>
      <c r="B25" s="110"/>
    </row>
    <row r="26" s="105" customFormat="1" ht="17.25" customHeight="1" spans="1:2">
      <c r="A26" s="161" t="s">
        <v>718</v>
      </c>
      <c r="B26" s="110">
        <v>118</v>
      </c>
    </row>
    <row r="27" s="105" customFormat="1" ht="17.25" customHeight="1" spans="1:2">
      <c r="A27" s="162" t="s">
        <v>719</v>
      </c>
      <c r="B27" s="110">
        <f>SUM(B28:B36)</f>
        <v>46686</v>
      </c>
    </row>
    <row r="28" s="105" customFormat="1" ht="17.25" customHeight="1" spans="1:2">
      <c r="A28" s="161" t="s">
        <v>703</v>
      </c>
      <c r="B28" s="110">
        <v>24380</v>
      </c>
    </row>
    <row r="29" s="105" customFormat="1" ht="17.25" customHeight="1" spans="1:2">
      <c r="A29" s="161" t="s">
        <v>704</v>
      </c>
      <c r="B29" s="110">
        <v>10392</v>
      </c>
    </row>
    <row r="30" s="105" customFormat="1" ht="17.25" customHeight="1" spans="1:2">
      <c r="A30" s="161" t="s">
        <v>705</v>
      </c>
      <c r="B30" s="110">
        <v>4287</v>
      </c>
    </row>
    <row r="31" s="105" customFormat="1" ht="17.25" customHeight="1" spans="1:2">
      <c r="A31" s="161" t="s">
        <v>720</v>
      </c>
      <c r="B31" s="110"/>
    </row>
    <row r="32" s="105" customFormat="1" ht="17.25" customHeight="1" spans="1:2">
      <c r="A32" s="161" t="s">
        <v>721</v>
      </c>
      <c r="B32" s="110"/>
    </row>
    <row r="33" s="105" customFormat="1" ht="17.25" customHeight="1" spans="1:2">
      <c r="A33" s="161" t="s">
        <v>722</v>
      </c>
      <c r="B33" s="110">
        <v>1081</v>
      </c>
    </row>
    <row r="34" s="105" customFormat="1" ht="17.25" customHeight="1" spans="1:2">
      <c r="A34" s="161" t="s">
        <v>723</v>
      </c>
      <c r="B34" s="110"/>
    </row>
    <row r="35" s="105" customFormat="1" ht="17.25" customHeight="1" spans="1:2">
      <c r="A35" s="161" t="s">
        <v>712</v>
      </c>
      <c r="B35" s="110">
        <v>2051</v>
      </c>
    </row>
    <row r="36" s="105" customFormat="1" ht="17.25" customHeight="1" spans="1:2">
      <c r="A36" s="161" t="s">
        <v>724</v>
      </c>
      <c r="B36" s="110">
        <v>4495</v>
      </c>
    </row>
    <row r="37" s="105" customFormat="1" ht="17.25" customHeight="1" spans="1:2">
      <c r="A37" s="162" t="s">
        <v>725</v>
      </c>
      <c r="B37" s="110">
        <f>SUM(B38:B47)</f>
        <v>2234</v>
      </c>
    </row>
    <row r="38" s="105" customFormat="1" ht="17.25" customHeight="1" spans="1:2">
      <c r="A38" s="161" t="s">
        <v>703</v>
      </c>
      <c r="B38" s="110">
        <v>1160</v>
      </c>
    </row>
    <row r="39" s="105" customFormat="1" ht="17.25" customHeight="1" spans="1:2">
      <c r="A39" s="161" t="s">
        <v>704</v>
      </c>
      <c r="B39" s="110">
        <v>868</v>
      </c>
    </row>
    <row r="40" s="105" customFormat="1" ht="17.25" customHeight="1" spans="1:2">
      <c r="A40" s="161" t="s">
        <v>705</v>
      </c>
      <c r="B40" s="110"/>
    </row>
    <row r="41" s="105" customFormat="1" ht="17.25" customHeight="1" spans="1:2">
      <c r="A41" s="161" t="s">
        <v>726</v>
      </c>
      <c r="B41" s="110">
        <v>2</v>
      </c>
    </row>
    <row r="42" s="105" customFormat="1" ht="17.25" customHeight="1" spans="1:2">
      <c r="A42" s="161" t="s">
        <v>727</v>
      </c>
      <c r="B42" s="110"/>
    </row>
    <row r="43" s="105" customFormat="1" ht="17.25" customHeight="1" spans="1:2">
      <c r="A43" s="161" t="s">
        <v>728</v>
      </c>
      <c r="B43" s="110"/>
    </row>
    <row r="44" s="105" customFormat="1" ht="17.25" customHeight="1" spans="1:2">
      <c r="A44" s="161" t="s">
        <v>729</v>
      </c>
      <c r="B44" s="110"/>
    </row>
    <row r="45" s="105" customFormat="1" ht="17.25" customHeight="1" spans="1:2">
      <c r="A45" s="161" t="s">
        <v>730</v>
      </c>
      <c r="B45" s="110"/>
    </row>
    <row r="46" s="105" customFormat="1" ht="17.25" customHeight="1" spans="1:2">
      <c r="A46" s="161" t="s">
        <v>712</v>
      </c>
      <c r="B46" s="110">
        <v>5</v>
      </c>
    </row>
    <row r="47" s="105" customFormat="1" ht="17.25" customHeight="1" spans="1:2">
      <c r="A47" s="161" t="s">
        <v>731</v>
      </c>
      <c r="B47" s="110">
        <v>199</v>
      </c>
    </row>
    <row r="48" s="105" customFormat="1" ht="17.25" customHeight="1" spans="1:2">
      <c r="A48" s="162" t="s">
        <v>732</v>
      </c>
      <c r="B48" s="110">
        <f>SUM(B49:B58)</f>
        <v>1349</v>
      </c>
    </row>
    <row r="49" s="105" customFormat="1" ht="17.25" customHeight="1" spans="1:2">
      <c r="A49" s="161" t="s">
        <v>703</v>
      </c>
      <c r="B49" s="110">
        <v>407</v>
      </c>
    </row>
    <row r="50" s="105" customFormat="1" ht="17.25" customHeight="1" spans="1:2">
      <c r="A50" s="161" t="s">
        <v>704</v>
      </c>
      <c r="B50" s="110">
        <v>48</v>
      </c>
    </row>
    <row r="51" s="105" customFormat="1" ht="17.25" customHeight="1" spans="1:2">
      <c r="A51" s="161" t="s">
        <v>705</v>
      </c>
      <c r="B51" s="110"/>
    </row>
    <row r="52" s="105" customFormat="1" ht="17.25" customHeight="1" spans="1:2">
      <c r="A52" s="161" t="s">
        <v>733</v>
      </c>
      <c r="B52" s="110"/>
    </row>
    <row r="53" s="105" customFormat="1" ht="17.25" customHeight="1" spans="1:2">
      <c r="A53" s="161" t="s">
        <v>734</v>
      </c>
      <c r="B53" s="110"/>
    </row>
    <row r="54" s="105" customFormat="1" ht="17.25" customHeight="1" spans="1:2">
      <c r="A54" s="161" t="s">
        <v>735</v>
      </c>
      <c r="B54" s="110">
        <v>207</v>
      </c>
    </row>
    <row r="55" s="105" customFormat="1" ht="17.25" customHeight="1" spans="1:2">
      <c r="A55" s="161" t="s">
        <v>736</v>
      </c>
      <c r="B55" s="110">
        <v>457</v>
      </c>
    </row>
    <row r="56" s="105" customFormat="1" ht="17.25" customHeight="1" spans="1:2">
      <c r="A56" s="161" t="s">
        <v>737</v>
      </c>
      <c r="B56" s="110"/>
    </row>
    <row r="57" s="105" customFormat="1" ht="17.25" customHeight="1" spans="1:2">
      <c r="A57" s="161" t="s">
        <v>712</v>
      </c>
      <c r="B57" s="110">
        <v>52</v>
      </c>
    </row>
    <row r="58" s="105" customFormat="1" ht="17.25" customHeight="1" spans="1:2">
      <c r="A58" s="161" t="s">
        <v>738</v>
      </c>
      <c r="B58" s="110">
        <v>178</v>
      </c>
    </row>
    <row r="59" s="105" customFormat="1" ht="17.25" customHeight="1" spans="1:2">
      <c r="A59" s="162" t="s">
        <v>739</v>
      </c>
      <c r="B59" s="110">
        <f>SUM(B60:B69)</f>
        <v>12157</v>
      </c>
    </row>
    <row r="60" s="105" customFormat="1" ht="17.25" customHeight="1" spans="1:2">
      <c r="A60" s="161" t="s">
        <v>703</v>
      </c>
      <c r="B60" s="110">
        <v>1770</v>
      </c>
    </row>
    <row r="61" s="105" customFormat="1" ht="17.25" customHeight="1" spans="1:2">
      <c r="A61" s="161" t="s">
        <v>704</v>
      </c>
      <c r="B61" s="110">
        <v>366</v>
      </c>
    </row>
    <row r="62" s="105" customFormat="1" ht="17.25" customHeight="1" spans="1:2">
      <c r="A62" s="161" t="s">
        <v>705</v>
      </c>
      <c r="B62" s="110"/>
    </row>
    <row r="63" s="105" customFormat="1" ht="17.25" customHeight="1" spans="1:2">
      <c r="A63" s="161" t="s">
        <v>740</v>
      </c>
      <c r="B63" s="110"/>
    </row>
    <row r="64" s="105" customFormat="1" ht="17.25" customHeight="1" spans="1:2">
      <c r="A64" s="161" t="s">
        <v>741</v>
      </c>
      <c r="B64" s="110"/>
    </row>
    <row r="65" s="105" customFormat="1" ht="17.25" customHeight="1" spans="1:2">
      <c r="A65" s="161" t="s">
        <v>742</v>
      </c>
      <c r="B65" s="110"/>
    </row>
    <row r="66" s="105" customFormat="1" ht="17.25" customHeight="1" spans="1:2">
      <c r="A66" s="161" t="s">
        <v>743</v>
      </c>
      <c r="B66" s="110">
        <v>470</v>
      </c>
    </row>
    <row r="67" s="105" customFormat="1" ht="17.25" customHeight="1" spans="1:2">
      <c r="A67" s="161" t="s">
        <v>744</v>
      </c>
      <c r="B67" s="110"/>
    </row>
    <row r="68" s="105" customFormat="1" ht="17.25" customHeight="1" spans="1:2">
      <c r="A68" s="161" t="s">
        <v>712</v>
      </c>
      <c r="B68" s="110"/>
    </row>
    <row r="69" s="105" customFormat="1" ht="17.25" customHeight="1" spans="1:2">
      <c r="A69" s="161" t="s">
        <v>745</v>
      </c>
      <c r="B69" s="110">
        <v>9551</v>
      </c>
    </row>
    <row r="70" s="105" customFormat="1" ht="17.25" customHeight="1" spans="1:2">
      <c r="A70" s="162" t="s">
        <v>746</v>
      </c>
      <c r="B70" s="110">
        <f>SUM(B71:B77)</f>
        <v>0</v>
      </c>
    </row>
    <row r="71" s="105" customFormat="1" ht="17.25" customHeight="1" spans="1:2">
      <c r="A71" s="161" t="s">
        <v>703</v>
      </c>
      <c r="B71" s="110"/>
    </row>
    <row r="72" s="105" customFormat="1" ht="17.25" customHeight="1" spans="1:2">
      <c r="A72" s="161" t="s">
        <v>704</v>
      </c>
      <c r="B72" s="110"/>
    </row>
    <row r="73" s="105" customFormat="1" ht="17.25" customHeight="1" spans="1:2">
      <c r="A73" s="161" t="s">
        <v>705</v>
      </c>
      <c r="B73" s="110"/>
    </row>
    <row r="74" s="105" customFormat="1" ht="17.25" customHeight="1" spans="1:2">
      <c r="A74" s="161" t="s">
        <v>743</v>
      </c>
      <c r="B74" s="110"/>
    </row>
    <row r="75" s="105" customFormat="1" ht="17.25" customHeight="1" spans="1:2">
      <c r="A75" s="161" t="s">
        <v>747</v>
      </c>
      <c r="B75" s="110"/>
    </row>
    <row r="76" s="105" customFormat="1" ht="17.25" customHeight="1" spans="1:2">
      <c r="A76" s="161" t="s">
        <v>712</v>
      </c>
      <c r="B76" s="110"/>
    </row>
    <row r="77" s="105" customFormat="1" ht="17.25" customHeight="1" spans="1:2">
      <c r="A77" s="161" t="s">
        <v>748</v>
      </c>
      <c r="B77" s="110"/>
    </row>
    <row r="78" s="105" customFormat="1" ht="17.25" customHeight="1" spans="1:2">
      <c r="A78" s="162" t="s">
        <v>749</v>
      </c>
      <c r="B78" s="110">
        <f>SUM(B79:B86)</f>
        <v>1935</v>
      </c>
    </row>
    <row r="79" s="105" customFormat="1" ht="17.25" customHeight="1" spans="1:2">
      <c r="A79" s="161" t="s">
        <v>703</v>
      </c>
      <c r="B79" s="110">
        <v>647</v>
      </c>
    </row>
    <row r="80" s="105" customFormat="1" ht="17.25" customHeight="1" spans="1:2">
      <c r="A80" s="161" t="s">
        <v>704</v>
      </c>
      <c r="B80" s="110">
        <v>256</v>
      </c>
    </row>
    <row r="81" s="105" customFormat="1" ht="17.25" customHeight="1" spans="1:2">
      <c r="A81" s="161" t="s">
        <v>705</v>
      </c>
      <c r="B81" s="110"/>
    </row>
    <row r="82" s="105" customFormat="1" ht="17.25" customHeight="1" spans="1:2">
      <c r="A82" s="161" t="s">
        <v>750</v>
      </c>
      <c r="B82" s="110">
        <v>1020</v>
      </c>
    </row>
    <row r="83" s="105" customFormat="1" ht="17.25" customHeight="1" spans="1:2">
      <c r="A83" s="161" t="s">
        <v>751</v>
      </c>
      <c r="B83" s="110">
        <v>12</v>
      </c>
    </row>
    <row r="84" s="105" customFormat="1" ht="17.25" customHeight="1" spans="1:2">
      <c r="A84" s="161" t="s">
        <v>743</v>
      </c>
      <c r="B84" s="110"/>
    </row>
    <row r="85" s="105" customFormat="1" ht="17.25" customHeight="1" spans="1:2">
      <c r="A85" s="161" t="s">
        <v>712</v>
      </c>
      <c r="B85" s="110"/>
    </row>
    <row r="86" s="105" customFormat="1" ht="17.25" customHeight="1" spans="1:2">
      <c r="A86" s="161" t="s">
        <v>752</v>
      </c>
      <c r="B86" s="110"/>
    </row>
    <row r="87" s="105" customFormat="1" ht="17.25" customHeight="1" spans="1:2">
      <c r="A87" s="162" t="s">
        <v>753</v>
      </c>
      <c r="B87" s="110">
        <f>SUM(B88:B99)</f>
        <v>0</v>
      </c>
    </row>
    <row r="88" s="105" customFormat="1" ht="17.25" customHeight="1" spans="1:2">
      <c r="A88" s="161" t="s">
        <v>703</v>
      </c>
      <c r="B88" s="110"/>
    </row>
    <row r="89" s="105" customFormat="1" ht="17.25" customHeight="1" spans="1:2">
      <c r="A89" s="161" t="s">
        <v>704</v>
      </c>
      <c r="B89" s="110"/>
    </row>
    <row r="90" s="105" customFormat="1" ht="17.25" customHeight="1" spans="1:2">
      <c r="A90" s="161" t="s">
        <v>705</v>
      </c>
      <c r="B90" s="110"/>
    </row>
    <row r="91" s="105" customFormat="1" ht="17.25" customHeight="1" spans="1:2">
      <c r="A91" s="161" t="s">
        <v>754</v>
      </c>
      <c r="B91" s="110"/>
    </row>
    <row r="92" s="105" customFormat="1" ht="17.25" customHeight="1" spans="1:2">
      <c r="A92" s="161" t="s">
        <v>755</v>
      </c>
      <c r="B92" s="110"/>
    </row>
    <row r="93" s="105" customFormat="1" ht="17.25" customHeight="1" spans="1:2">
      <c r="A93" s="161" t="s">
        <v>743</v>
      </c>
      <c r="B93" s="110"/>
    </row>
    <row r="94" s="105" customFormat="1" ht="17.25" customHeight="1" spans="1:2">
      <c r="A94" s="161" t="s">
        <v>756</v>
      </c>
      <c r="B94" s="110"/>
    </row>
    <row r="95" s="105" customFormat="1" ht="17.25" customHeight="1" spans="1:2">
      <c r="A95" s="161" t="s">
        <v>757</v>
      </c>
      <c r="B95" s="110"/>
    </row>
    <row r="96" s="105" customFormat="1" ht="17.25" customHeight="1" spans="1:2">
      <c r="A96" s="161" t="s">
        <v>758</v>
      </c>
      <c r="B96" s="110"/>
    </row>
    <row r="97" s="105" customFormat="1" ht="17.25" customHeight="1" spans="1:2">
      <c r="A97" s="161" t="s">
        <v>759</v>
      </c>
      <c r="B97" s="110"/>
    </row>
    <row r="98" s="105" customFormat="1" ht="17.25" customHeight="1" spans="1:2">
      <c r="A98" s="161" t="s">
        <v>712</v>
      </c>
      <c r="B98" s="110"/>
    </row>
    <row r="99" s="105" customFormat="1" ht="17.25" customHeight="1" spans="1:2">
      <c r="A99" s="161" t="s">
        <v>760</v>
      </c>
      <c r="B99" s="110"/>
    </row>
    <row r="100" s="105" customFormat="1" ht="17.25" customHeight="1" spans="1:2">
      <c r="A100" s="162" t="s">
        <v>761</v>
      </c>
      <c r="B100" s="110">
        <f>SUM(B101:B108)</f>
        <v>3300</v>
      </c>
    </row>
    <row r="101" s="105" customFormat="1" ht="17.25" customHeight="1" spans="1:2">
      <c r="A101" s="161" t="s">
        <v>703</v>
      </c>
      <c r="B101" s="110">
        <v>2258</v>
      </c>
    </row>
    <row r="102" s="105" customFormat="1" ht="17.25" customHeight="1" spans="1:2">
      <c r="A102" s="161" t="s">
        <v>704</v>
      </c>
      <c r="B102" s="110">
        <v>726</v>
      </c>
    </row>
    <row r="103" s="105" customFormat="1" ht="17.25" customHeight="1" spans="1:2">
      <c r="A103" s="161" t="s">
        <v>705</v>
      </c>
      <c r="B103" s="110"/>
    </row>
    <row r="104" s="105" customFormat="1" ht="17.25" customHeight="1" spans="1:2">
      <c r="A104" s="161" t="s">
        <v>762</v>
      </c>
      <c r="B104" s="110"/>
    </row>
    <row r="105" s="105" customFormat="1" ht="17.25" customHeight="1" spans="1:2">
      <c r="A105" s="161" t="s">
        <v>763</v>
      </c>
      <c r="B105" s="110">
        <v>68</v>
      </c>
    </row>
    <row r="106" s="105" customFormat="1" ht="17.25" customHeight="1" spans="1:2">
      <c r="A106" s="161" t="s">
        <v>764</v>
      </c>
      <c r="B106" s="110">
        <v>128</v>
      </c>
    </row>
    <row r="107" s="105" customFormat="1" ht="17.25" customHeight="1" spans="1:2">
      <c r="A107" s="161" t="s">
        <v>712</v>
      </c>
      <c r="B107" s="110"/>
    </row>
    <row r="108" s="105" customFormat="1" ht="17.25" customHeight="1" spans="1:2">
      <c r="A108" s="161" t="s">
        <v>765</v>
      </c>
      <c r="B108" s="110">
        <v>120</v>
      </c>
    </row>
    <row r="109" s="105" customFormat="1" ht="17.25" customHeight="1" spans="1:2">
      <c r="A109" s="162" t="s">
        <v>766</v>
      </c>
      <c r="B109" s="110">
        <f>SUM(B110:B119)</f>
        <v>3031</v>
      </c>
    </row>
    <row r="110" s="105" customFormat="1" ht="17.25" customHeight="1" spans="1:2">
      <c r="A110" s="161" t="s">
        <v>703</v>
      </c>
      <c r="B110" s="110">
        <v>556</v>
      </c>
    </row>
    <row r="111" s="105" customFormat="1" ht="17.25" customHeight="1" spans="1:2">
      <c r="A111" s="161" t="s">
        <v>704</v>
      </c>
      <c r="B111" s="110">
        <v>25</v>
      </c>
    </row>
    <row r="112" s="105" customFormat="1" ht="17.25" customHeight="1" spans="1:2">
      <c r="A112" s="161" t="s">
        <v>705</v>
      </c>
      <c r="B112" s="110"/>
    </row>
    <row r="113" s="105" customFormat="1" ht="17.25" customHeight="1" spans="1:2">
      <c r="A113" s="161" t="s">
        <v>767</v>
      </c>
      <c r="B113" s="110"/>
    </row>
    <row r="114" s="105" customFormat="1" ht="17.25" customHeight="1" spans="1:2">
      <c r="A114" s="161" t="s">
        <v>768</v>
      </c>
      <c r="B114" s="110"/>
    </row>
    <row r="115" s="105" customFormat="1" ht="17.25" customHeight="1" spans="1:2">
      <c r="A115" s="161" t="s">
        <v>769</v>
      </c>
      <c r="B115" s="110"/>
    </row>
    <row r="116" s="105" customFormat="1" ht="17.25" customHeight="1" spans="1:2">
      <c r="A116" s="161" t="s">
        <v>770</v>
      </c>
      <c r="B116" s="110"/>
    </row>
    <row r="117" s="105" customFormat="1" ht="17.25" customHeight="1" spans="1:2">
      <c r="A117" s="161" t="s">
        <v>771</v>
      </c>
      <c r="B117" s="110">
        <v>1901</v>
      </c>
    </row>
    <row r="118" s="105" customFormat="1" ht="17.25" customHeight="1" spans="1:2">
      <c r="A118" s="161" t="s">
        <v>712</v>
      </c>
      <c r="B118" s="110">
        <v>102</v>
      </c>
    </row>
    <row r="119" s="105" customFormat="1" ht="17.25" customHeight="1" spans="1:2">
      <c r="A119" s="161" t="s">
        <v>772</v>
      </c>
      <c r="B119" s="110">
        <v>447</v>
      </c>
    </row>
    <row r="120" s="105" customFormat="1" ht="17.25" customHeight="1" spans="1:2">
      <c r="A120" s="162" t="s">
        <v>773</v>
      </c>
      <c r="B120" s="110">
        <f>SUM(B121:B131)</f>
        <v>164</v>
      </c>
    </row>
    <row r="121" s="105" customFormat="1" ht="17.25" customHeight="1" spans="1:2">
      <c r="A121" s="161" t="s">
        <v>703</v>
      </c>
      <c r="B121" s="110"/>
    </row>
    <row r="122" s="105" customFormat="1" ht="17.25" customHeight="1" spans="1:2">
      <c r="A122" s="161" t="s">
        <v>704</v>
      </c>
      <c r="B122" s="110"/>
    </row>
    <row r="123" s="105" customFormat="1" ht="17.25" customHeight="1" spans="1:2">
      <c r="A123" s="161" t="s">
        <v>705</v>
      </c>
      <c r="B123" s="110"/>
    </row>
    <row r="124" s="105" customFormat="1" ht="17.25" customHeight="1" spans="1:2">
      <c r="A124" s="161" t="s">
        <v>774</v>
      </c>
      <c r="B124" s="110"/>
    </row>
    <row r="125" s="105" customFormat="1" ht="17.25" customHeight="1" spans="1:2">
      <c r="A125" s="161" t="s">
        <v>775</v>
      </c>
      <c r="B125" s="110"/>
    </row>
    <row r="126" s="105" customFormat="1" ht="17.25" customHeight="1" spans="1:2">
      <c r="A126" s="161" t="s">
        <v>776</v>
      </c>
      <c r="B126" s="110"/>
    </row>
    <row r="127" s="105" customFormat="1" ht="17.25" customHeight="1" spans="1:2">
      <c r="A127" s="161" t="s">
        <v>777</v>
      </c>
      <c r="B127" s="110"/>
    </row>
    <row r="128" s="105" customFormat="1" ht="17.25" customHeight="1" spans="1:2">
      <c r="A128" s="161" t="s">
        <v>778</v>
      </c>
      <c r="B128" s="110"/>
    </row>
    <row r="129" s="105" customFormat="1" ht="17.25" customHeight="1" spans="1:2">
      <c r="A129" s="161" t="s">
        <v>779</v>
      </c>
      <c r="B129" s="110"/>
    </row>
    <row r="130" s="105" customFormat="1" ht="17.25" customHeight="1" spans="1:2">
      <c r="A130" s="161" t="s">
        <v>712</v>
      </c>
      <c r="B130" s="110"/>
    </row>
    <row r="131" s="105" customFormat="1" ht="17.25" customHeight="1" spans="1:2">
      <c r="A131" s="161" t="s">
        <v>780</v>
      </c>
      <c r="B131" s="110">
        <v>164</v>
      </c>
    </row>
    <row r="132" s="105" customFormat="1" ht="17.25" customHeight="1" spans="1:2">
      <c r="A132" s="162" t="s">
        <v>781</v>
      </c>
      <c r="B132" s="110">
        <f>SUM(B133:B138)</f>
        <v>122</v>
      </c>
    </row>
    <row r="133" s="105" customFormat="1" ht="17.25" customHeight="1" spans="1:2">
      <c r="A133" s="161" t="s">
        <v>703</v>
      </c>
      <c r="B133" s="110"/>
    </row>
    <row r="134" s="105" customFormat="1" ht="17.25" customHeight="1" spans="1:2">
      <c r="A134" s="161" t="s">
        <v>704</v>
      </c>
      <c r="B134" s="110"/>
    </row>
    <row r="135" s="105" customFormat="1" ht="17.25" customHeight="1" spans="1:2">
      <c r="A135" s="161" t="s">
        <v>705</v>
      </c>
      <c r="B135" s="110"/>
    </row>
    <row r="136" s="105" customFormat="1" ht="17.25" customHeight="1" spans="1:2">
      <c r="A136" s="161" t="s">
        <v>782</v>
      </c>
      <c r="B136" s="110">
        <v>37</v>
      </c>
    </row>
    <row r="137" s="105" customFormat="1" ht="17.25" customHeight="1" spans="1:2">
      <c r="A137" s="161" t="s">
        <v>712</v>
      </c>
      <c r="B137" s="110"/>
    </row>
    <row r="138" s="105" customFormat="1" ht="17.25" customHeight="1" spans="1:2">
      <c r="A138" s="161" t="s">
        <v>783</v>
      </c>
      <c r="B138" s="110">
        <v>85</v>
      </c>
    </row>
    <row r="139" s="105" customFormat="1" ht="17.25" customHeight="1" spans="1:2">
      <c r="A139" s="162" t="s">
        <v>784</v>
      </c>
      <c r="B139" s="110">
        <f>SUM(B140:B146)</f>
        <v>3</v>
      </c>
    </row>
    <row r="140" s="105" customFormat="1" ht="17.25" customHeight="1" spans="1:2">
      <c r="A140" s="161" t="s">
        <v>703</v>
      </c>
      <c r="B140" s="110"/>
    </row>
    <row r="141" s="105" customFormat="1" ht="17.25" customHeight="1" spans="1:2">
      <c r="A141" s="161" t="s">
        <v>704</v>
      </c>
      <c r="B141" s="110"/>
    </row>
    <row r="142" s="105" customFormat="1" ht="17.25" customHeight="1" spans="1:2">
      <c r="A142" s="161" t="s">
        <v>705</v>
      </c>
      <c r="B142" s="110"/>
    </row>
    <row r="143" s="105" customFormat="1" ht="17.25" customHeight="1" spans="1:2">
      <c r="A143" s="161" t="s">
        <v>785</v>
      </c>
      <c r="B143" s="110"/>
    </row>
    <row r="144" s="105" customFormat="1" ht="17.25" customHeight="1" spans="1:2">
      <c r="A144" s="161" t="s">
        <v>786</v>
      </c>
      <c r="B144" s="110">
        <v>3</v>
      </c>
    </row>
    <row r="145" s="105" customFormat="1" ht="17.25" customHeight="1" spans="1:2">
      <c r="A145" s="161" t="s">
        <v>712</v>
      </c>
      <c r="B145" s="110"/>
    </row>
    <row r="146" s="105" customFormat="1" ht="17.25" customHeight="1" spans="1:2">
      <c r="A146" s="161" t="s">
        <v>787</v>
      </c>
      <c r="B146" s="110"/>
    </row>
    <row r="147" s="105" customFormat="1" ht="17.25" customHeight="1" spans="1:2">
      <c r="A147" s="162" t="s">
        <v>788</v>
      </c>
      <c r="B147" s="110">
        <f>SUM(B148:B152)</f>
        <v>535</v>
      </c>
    </row>
    <row r="148" s="105" customFormat="1" ht="17.25" customHeight="1" spans="1:2">
      <c r="A148" s="161" t="s">
        <v>703</v>
      </c>
      <c r="B148" s="110">
        <v>294</v>
      </c>
    </row>
    <row r="149" s="105" customFormat="1" ht="17.25" customHeight="1" spans="1:2">
      <c r="A149" s="161" t="s">
        <v>704</v>
      </c>
      <c r="B149" s="110">
        <v>203</v>
      </c>
    </row>
    <row r="150" s="105" customFormat="1" ht="17.25" customHeight="1" spans="1:2">
      <c r="A150" s="161" t="s">
        <v>705</v>
      </c>
      <c r="B150" s="110"/>
    </row>
    <row r="151" s="105" customFormat="1" ht="17.25" customHeight="1" spans="1:2">
      <c r="A151" s="161" t="s">
        <v>789</v>
      </c>
      <c r="B151" s="110">
        <v>23</v>
      </c>
    </row>
    <row r="152" s="105" customFormat="1" ht="17.25" customHeight="1" spans="1:2">
      <c r="A152" s="161" t="s">
        <v>790</v>
      </c>
      <c r="B152" s="110">
        <v>15</v>
      </c>
    </row>
    <row r="153" s="105" customFormat="1" ht="17.25" customHeight="1" spans="1:2">
      <c r="A153" s="162" t="s">
        <v>791</v>
      </c>
      <c r="B153" s="110">
        <f>SUM(B154:B159)</f>
        <v>184</v>
      </c>
    </row>
    <row r="154" s="105" customFormat="1" ht="17.25" customHeight="1" spans="1:2">
      <c r="A154" s="161" t="s">
        <v>703</v>
      </c>
      <c r="B154" s="110">
        <v>93</v>
      </c>
    </row>
    <row r="155" s="105" customFormat="1" ht="17.25" customHeight="1" spans="1:2">
      <c r="A155" s="161" t="s">
        <v>704</v>
      </c>
      <c r="B155" s="110">
        <v>90</v>
      </c>
    </row>
    <row r="156" s="105" customFormat="1" ht="17.25" customHeight="1" spans="1:2">
      <c r="A156" s="161" t="s">
        <v>705</v>
      </c>
      <c r="B156" s="110"/>
    </row>
    <row r="157" s="105" customFormat="1" ht="17.25" customHeight="1" spans="1:2">
      <c r="A157" s="161" t="s">
        <v>717</v>
      </c>
      <c r="B157" s="110"/>
    </row>
    <row r="158" s="105" customFormat="1" ht="17.25" customHeight="1" spans="1:2">
      <c r="A158" s="161" t="s">
        <v>712</v>
      </c>
      <c r="B158" s="110"/>
    </row>
    <row r="159" s="105" customFormat="1" ht="17.25" customHeight="1" spans="1:2">
      <c r="A159" s="161" t="s">
        <v>792</v>
      </c>
      <c r="B159" s="110">
        <v>1</v>
      </c>
    </row>
    <row r="160" s="105" customFormat="1" ht="17.25" customHeight="1" spans="1:2">
      <c r="A160" s="162" t="s">
        <v>793</v>
      </c>
      <c r="B160" s="110">
        <f>SUM(B161:B166)</f>
        <v>1223</v>
      </c>
    </row>
    <row r="161" s="105" customFormat="1" ht="17.25" customHeight="1" spans="1:2">
      <c r="A161" s="161" t="s">
        <v>703</v>
      </c>
      <c r="B161" s="110">
        <v>789</v>
      </c>
    </row>
    <row r="162" s="105" customFormat="1" ht="17.25" customHeight="1" spans="1:2">
      <c r="A162" s="161" t="s">
        <v>704</v>
      </c>
      <c r="B162" s="110">
        <v>395</v>
      </c>
    </row>
    <row r="163" s="105" customFormat="1" ht="17.25" customHeight="1" spans="1:2">
      <c r="A163" s="161" t="s">
        <v>705</v>
      </c>
      <c r="B163" s="110"/>
    </row>
    <row r="164" s="105" customFormat="1" ht="17.25" customHeight="1" spans="1:2">
      <c r="A164" s="161" t="s">
        <v>794</v>
      </c>
      <c r="B164" s="110"/>
    </row>
    <row r="165" s="105" customFormat="1" ht="17.25" customHeight="1" spans="1:2">
      <c r="A165" s="161" t="s">
        <v>712</v>
      </c>
      <c r="B165" s="110"/>
    </row>
    <row r="166" s="105" customFormat="1" ht="17.25" customHeight="1" spans="1:2">
      <c r="A166" s="161" t="s">
        <v>795</v>
      </c>
      <c r="B166" s="110">
        <v>39</v>
      </c>
    </row>
    <row r="167" s="105" customFormat="1" ht="17.25" customHeight="1" spans="1:2">
      <c r="A167" s="162" t="s">
        <v>796</v>
      </c>
      <c r="B167" s="110">
        <f>SUM(B168:B173)</f>
        <v>1504</v>
      </c>
    </row>
    <row r="168" s="105" customFormat="1" ht="17.25" customHeight="1" spans="1:2">
      <c r="A168" s="161" t="s">
        <v>703</v>
      </c>
      <c r="B168" s="110">
        <v>945</v>
      </c>
    </row>
    <row r="169" s="105" customFormat="1" ht="17.25" customHeight="1" spans="1:2">
      <c r="A169" s="161" t="s">
        <v>704</v>
      </c>
      <c r="B169" s="110">
        <v>335</v>
      </c>
    </row>
    <row r="170" s="105" customFormat="1" ht="17.25" customHeight="1" spans="1:2">
      <c r="A170" s="161" t="s">
        <v>705</v>
      </c>
      <c r="B170" s="110"/>
    </row>
    <row r="171" s="105" customFormat="1" ht="17.25" customHeight="1" spans="1:2">
      <c r="A171" s="161" t="s">
        <v>797</v>
      </c>
      <c r="B171" s="110">
        <v>119</v>
      </c>
    </row>
    <row r="172" s="105" customFormat="1" ht="17.25" customHeight="1" spans="1:2">
      <c r="A172" s="161" t="s">
        <v>712</v>
      </c>
      <c r="B172" s="110"/>
    </row>
    <row r="173" s="105" customFormat="1" ht="17.25" customHeight="1" spans="1:2">
      <c r="A173" s="161" t="s">
        <v>798</v>
      </c>
      <c r="B173" s="110">
        <v>105</v>
      </c>
    </row>
    <row r="174" s="105" customFormat="1" ht="17.25" customHeight="1" spans="1:2">
      <c r="A174" s="162" t="s">
        <v>799</v>
      </c>
      <c r="B174" s="110">
        <f>SUM(B175:B180)</f>
        <v>4307</v>
      </c>
    </row>
    <row r="175" s="105" customFormat="1" ht="17.25" customHeight="1" spans="1:2">
      <c r="A175" s="161" t="s">
        <v>703</v>
      </c>
      <c r="B175" s="110">
        <v>1986</v>
      </c>
    </row>
    <row r="176" s="105" customFormat="1" ht="17.25" customHeight="1" spans="1:2">
      <c r="A176" s="161" t="s">
        <v>704</v>
      </c>
      <c r="B176" s="110">
        <v>354</v>
      </c>
    </row>
    <row r="177" s="105" customFormat="1" ht="17.25" customHeight="1" spans="1:2">
      <c r="A177" s="161" t="s">
        <v>705</v>
      </c>
      <c r="B177" s="110"/>
    </row>
    <row r="178" s="105" customFormat="1" ht="17.25" customHeight="1" spans="1:2">
      <c r="A178" s="161" t="s">
        <v>800</v>
      </c>
      <c r="B178" s="110"/>
    </row>
    <row r="179" s="105" customFormat="1" ht="17.25" customHeight="1" spans="1:2">
      <c r="A179" s="161" t="s">
        <v>712</v>
      </c>
      <c r="B179" s="110"/>
    </row>
    <row r="180" s="105" customFormat="1" ht="17.25" customHeight="1" spans="1:2">
      <c r="A180" s="161" t="s">
        <v>801</v>
      </c>
      <c r="B180" s="110">
        <v>1967</v>
      </c>
    </row>
    <row r="181" s="105" customFormat="1" ht="17.25" customHeight="1" spans="1:2">
      <c r="A181" s="162" t="s">
        <v>802</v>
      </c>
      <c r="B181" s="110">
        <f>SUM(B182:B187)</f>
        <v>2563</v>
      </c>
    </row>
    <row r="182" s="105" customFormat="1" ht="17.25" customHeight="1" spans="1:2">
      <c r="A182" s="161" t="s">
        <v>703</v>
      </c>
      <c r="B182" s="110">
        <v>613</v>
      </c>
    </row>
    <row r="183" s="105" customFormat="1" ht="17.25" customHeight="1" spans="1:2">
      <c r="A183" s="161" t="s">
        <v>704</v>
      </c>
      <c r="B183" s="110">
        <v>1296</v>
      </c>
    </row>
    <row r="184" s="105" customFormat="1" ht="17.25" customHeight="1" spans="1:2">
      <c r="A184" s="161" t="s">
        <v>705</v>
      </c>
      <c r="B184" s="110"/>
    </row>
    <row r="185" s="105" customFormat="1" ht="17.25" customHeight="1" spans="1:2">
      <c r="A185" s="161" t="s">
        <v>803</v>
      </c>
      <c r="B185" s="110">
        <v>40</v>
      </c>
    </row>
    <row r="186" s="105" customFormat="1" ht="17.25" customHeight="1" spans="1:2">
      <c r="A186" s="161" t="s">
        <v>712</v>
      </c>
      <c r="B186" s="110">
        <v>290</v>
      </c>
    </row>
    <row r="187" s="105" customFormat="1" ht="17.25" customHeight="1" spans="1:2">
      <c r="A187" s="161" t="s">
        <v>804</v>
      </c>
      <c r="B187" s="110">
        <v>324</v>
      </c>
    </row>
    <row r="188" s="105" customFormat="1" ht="17.25" customHeight="1" spans="1:2">
      <c r="A188" s="162" t="s">
        <v>805</v>
      </c>
      <c r="B188" s="110">
        <f>SUM(B189:B195)</f>
        <v>860</v>
      </c>
    </row>
    <row r="189" s="105" customFormat="1" ht="17.25" customHeight="1" spans="1:2">
      <c r="A189" s="161" t="s">
        <v>703</v>
      </c>
      <c r="B189" s="110">
        <v>367</v>
      </c>
    </row>
    <row r="190" s="105" customFormat="1" ht="17.25" customHeight="1" spans="1:2">
      <c r="A190" s="161" t="s">
        <v>704</v>
      </c>
      <c r="B190" s="110">
        <v>252</v>
      </c>
    </row>
    <row r="191" s="105" customFormat="1" ht="17.25" customHeight="1" spans="1:2">
      <c r="A191" s="161" t="s">
        <v>705</v>
      </c>
      <c r="B191" s="110"/>
    </row>
    <row r="192" s="105" customFormat="1" ht="17.25" customHeight="1" spans="1:2">
      <c r="A192" s="161" t="s">
        <v>806</v>
      </c>
      <c r="B192" s="110">
        <v>49</v>
      </c>
    </row>
    <row r="193" s="105" customFormat="1" ht="17.25" customHeight="1" spans="1:2">
      <c r="A193" s="161" t="s">
        <v>807</v>
      </c>
      <c r="B193" s="110">
        <v>7</v>
      </c>
    </row>
    <row r="194" s="105" customFormat="1" ht="17.25" customHeight="1" spans="1:2">
      <c r="A194" s="161" t="s">
        <v>712</v>
      </c>
      <c r="B194" s="110"/>
    </row>
    <row r="195" s="105" customFormat="1" ht="17.25" customHeight="1" spans="1:2">
      <c r="A195" s="161" t="s">
        <v>808</v>
      </c>
      <c r="B195" s="110">
        <v>185</v>
      </c>
    </row>
    <row r="196" s="105" customFormat="1" ht="17.25" customHeight="1" spans="1:2">
      <c r="A196" s="162" t="s">
        <v>809</v>
      </c>
      <c r="B196" s="110">
        <f>SUM(B197:B201)</f>
        <v>0</v>
      </c>
    </row>
    <row r="197" s="105" customFormat="1" ht="17.25" customHeight="1" spans="1:2">
      <c r="A197" s="161" t="s">
        <v>703</v>
      </c>
      <c r="B197" s="110"/>
    </row>
    <row r="198" s="105" customFormat="1" ht="17.25" customHeight="1" spans="1:2">
      <c r="A198" s="161" t="s">
        <v>704</v>
      </c>
      <c r="B198" s="110"/>
    </row>
    <row r="199" s="105" customFormat="1" ht="17.25" customHeight="1" spans="1:2">
      <c r="A199" s="161" t="s">
        <v>705</v>
      </c>
      <c r="B199" s="110"/>
    </row>
    <row r="200" s="105" customFormat="1" ht="17.25" customHeight="1" spans="1:2">
      <c r="A200" s="161" t="s">
        <v>712</v>
      </c>
      <c r="B200" s="110"/>
    </row>
    <row r="201" s="105" customFormat="1" ht="17.25" customHeight="1" spans="1:2">
      <c r="A201" s="161" t="s">
        <v>810</v>
      </c>
      <c r="B201" s="110"/>
    </row>
    <row r="202" s="105" customFormat="1" ht="17.25" customHeight="1" spans="1:2">
      <c r="A202" s="162" t="s">
        <v>811</v>
      </c>
      <c r="B202" s="110">
        <f>SUM(B203:B207)</f>
        <v>1302</v>
      </c>
    </row>
    <row r="203" s="105" customFormat="1" ht="17.25" customHeight="1" spans="1:2">
      <c r="A203" s="161" t="s">
        <v>703</v>
      </c>
      <c r="B203" s="110">
        <v>480</v>
      </c>
    </row>
    <row r="204" s="105" customFormat="1" ht="17.25" customHeight="1" spans="1:2">
      <c r="A204" s="161" t="s">
        <v>704</v>
      </c>
      <c r="B204" s="110">
        <v>372</v>
      </c>
    </row>
    <row r="205" s="105" customFormat="1" ht="17.25" customHeight="1" spans="1:2">
      <c r="A205" s="161" t="s">
        <v>705</v>
      </c>
      <c r="B205" s="110"/>
    </row>
    <row r="206" s="105" customFormat="1" ht="17.25" customHeight="1" spans="1:2">
      <c r="A206" s="161" t="s">
        <v>712</v>
      </c>
      <c r="B206" s="110"/>
    </row>
    <row r="207" s="105" customFormat="1" ht="17.25" customHeight="1" spans="1:2">
      <c r="A207" s="161" t="s">
        <v>812</v>
      </c>
      <c r="B207" s="110">
        <v>450</v>
      </c>
    </row>
    <row r="208" s="105" customFormat="1" ht="17.25" customHeight="1" spans="1:2">
      <c r="A208" s="162" t="s">
        <v>813</v>
      </c>
      <c r="B208" s="110">
        <f>SUM(B209:B214)</f>
        <v>717</v>
      </c>
    </row>
    <row r="209" s="105" customFormat="1" ht="17.25" customHeight="1" spans="1:2">
      <c r="A209" s="161" t="s">
        <v>703</v>
      </c>
      <c r="B209" s="110">
        <v>187</v>
      </c>
    </row>
    <row r="210" s="105" customFormat="1" ht="17.25" customHeight="1" spans="1:2">
      <c r="A210" s="161" t="s">
        <v>704</v>
      </c>
      <c r="B210" s="110">
        <v>530</v>
      </c>
    </row>
    <row r="211" s="105" customFormat="1" ht="17.25" customHeight="1" spans="1:2">
      <c r="A211" s="161" t="s">
        <v>705</v>
      </c>
      <c r="B211" s="110"/>
    </row>
    <row r="212" s="105" customFormat="1" ht="17.25" customHeight="1" spans="1:2">
      <c r="A212" s="161" t="s">
        <v>814</v>
      </c>
      <c r="B212" s="110"/>
    </row>
    <row r="213" s="105" customFormat="1" ht="17.25" customHeight="1" spans="1:2">
      <c r="A213" s="161" t="s">
        <v>712</v>
      </c>
      <c r="B213" s="110"/>
    </row>
    <row r="214" s="105" customFormat="1" ht="17.25" customHeight="1" spans="1:2">
      <c r="A214" s="161" t="s">
        <v>815</v>
      </c>
      <c r="B214" s="110"/>
    </row>
    <row r="215" s="105" customFormat="1" ht="17.25" customHeight="1" spans="1:2">
      <c r="A215" s="162" t="s">
        <v>816</v>
      </c>
      <c r="B215" s="110">
        <f>SUM(B216:B229)</f>
        <v>5479</v>
      </c>
    </row>
    <row r="216" s="105" customFormat="1" ht="17.25" customHeight="1" spans="1:2">
      <c r="A216" s="161" t="s">
        <v>703</v>
      </c>
      <c r="B216" s="110">
        <v>2990</v>
      </c>
    </row>
    <row r="217" s="105" customFormat="1" ht="17.25" customHeight="1" spans="1:2">
      <c r="A217" s="161" t="s">
        <v>704</v>
      </c>
      <c r="B217" s="110">
        <v>595</v>
      </c>
    </row>
    <row r="218" s="105" customFormat="1" ht="17.25" customHeight="1" spans="1:2">
      <c r="A218" s="161" t="s">
        <v>705</v>
      </c>
      <c r="B218" s="110"/>
    </row>
    <row r="219" s="105" customFormat="1" ht="17.25" customHeight="1" spans="1:2">
      <c r="A219" s="161" t="s">
        <v>817</v>
      </c>
      <c r="B219" s="110"/>
    </row>
    <row r="220" s="105" customFormat="1" ht="17.25" customHeight="1" spans="1:2">
      <c r="A220" s="161" t="s">
        <v>818</v>
      </c>
      <c r="B220" s="110">
        <v>155</v>
      </c>
    </row>
    <row r="221" s="105" customFormat="1" ht="17.25" customHeight="1" spans="1:2">
      <c r="A221" s="161" t="s">
        <v>743</v>
      </c>
      <c r="B221" s="110"/>
    </row>
    <row r="222" s="105" customFormat="1" ht="17.25" customHeight="1" spans="1:2">
      <c r="A222" s="161" t="s">
        <v>819</v>
      </c>
      <c r="B222" s="110">
        <v>10</v>
      </c>
    </row>
    <row r="223" s="105" customFormat="1" ht="17.25" customHeight="1" spans="1:2">
      <c r="A223" s="161" t="s">
        <v>820</v>
      </c>
      <c r="B223" s="110">
        <v>11</v>
      </c>
    </row>
    <row r="224" s="105" customFormat="1" ht="17.25" customHeight="1" spans="1:2">
      <c r="A224" s="161" t="s">
        <v>821</v>
      </c>
      <c r="B224" s="110"/>
    </row>
    <row r="225" s="105" customFormat="1" ht="17.25" customHeight="1" spans="1:2">
      <c r="A225" s="161" t="s">
        <v>822</v>
      </c>
      <c r="B225" s="110"/>
    </row>
    <row r="226" s="105" customFormat="1" ht="17.25" customHeight="1" spans="1:2">
      <c r="A226" s="161" t="s">
        <v>823</v>
      </c>
      <c r="B226" s="110"/>
    </row>
    <row r="227" s="105" customFormat="1" ht="17.25" customHeight="1" spans="1:2">
      <c r="A227" s="161" t="s">
        <v>824</v>
      </c>
      <c r="B227" s="110">
        <v>751</v>
      </c>
    </row>
    <row r="228" s="105" customFormat="1" ht="17.25" customHeight="1" spans="1:2">
      <c r="A228" s="161" t="s">
        <v>712</v>
      </c>
      <c r="B228" s="110"/>
    </row>
    <row r="229" s="105" customFormat="1" ht="17.25" customHeight="1" spans="1:2">
      <c r="A229" s="161" t="s">
        <v>825</v>
      </c>
      <c r="B229" s="110">
        <v>967</v>
      </c>
    </row>
    <row r="230" s="105" customFormat="1" ht="17.25" customHeight="1" spans="1:2">
      <c r="A230" s="141" t="s">
        <v>826</v>
      </c>
      <c r="B230" s="110">
        <f>SUM(B231:B236)</f>
        <v>95</v>
      </c>
    </row>
    <row r="231" s="105" customFormat="1" ht="17.25" customHeight="1" spans="1:2">
      <c r="A231" s="142" t="s">
        <v>703</v>
      </c>
      <c r="B231" s="110">
        <v>13</v>
      </c>
    </row>
    <row r="232" s="105" customFormat="1" ht="17.25" customHeight="1" spans="1:2">
      <c r="A232" s="142" t="s">
        <v>704</v>
      </c>
      <c r="B232" s="110">
        <v>82</v>
      </c>
    </row>
    <row r="233" s="105" customFormat="1" ht="17.25" customHeight="1" spans="1:2">
      <c r="A233" s="142" t="s">
        <v>705</v>
      </c>
      <c r="B233" s="110"/>
    </row>
    <row r="234" s="105" customFormat="1" ht="17.25" customHeight="1" spans="1:2">
      <c r="A234" s="142" t="s">
        <v>797</v>
      </c>
      <c r="B234" s="110"/>
    </row>
    <row r="235" s="105" customFormat="1" ht="17.25" customHeight="1" spans="1:2">
      <c r="A235" s="142" t="s">
        <v>712</v>
      </c>
      <c r="B235" s="110"/>
    </row>
    <row r="236" s="105" customFormat="1" ht="17.25" customHeight="1" spans="1:2">
      <c r="A236" s="142" t="s">
        <v>827</v>
      </c>
      <c r="B236" s="114"/>
    </row>
    <row r="237" s="105" customFormat="1" ht="17.25" customHeight="1" spans="1:2">
      <c r="A237" s="175" t="s">
        <v>828</v>
      </c>
      <c r="B237" s="110">
        <f>SUM(B238:B242)</f>
        <v>2628</v>
      </c>
    </row>
    <row r="238" s="105" customFormat="1" ht="17.25" customHeight="1" spans="1:2">
      <c r="A238" s="142" t="s">
        <v>703</v>
      </c>
      <c r="B238" s="116"/>
    </row>
    <row r="239" s="105" customFormat="1" ht="17.25" customHeight="1" spans="1:2">
      <c r="A239" s="142" t="s">
        <v>704</v>
      </c>
      <c r="B239" s="110">
        <v>225</v>
      </c>
    </row>
    <row r="240" s="105" customFormat="1" ht="17.25" customHeight="1" spans="1:2">
      <c r="A240" s="142" t="s">
        <v>705</v>
      </c>
      <c r="B240" s="110"/>
    </row>
    <row r="241" s="105" customFormat="1" ht="17.25" customHeight="1" spans="1:2">
      <c r="A241" s="142" t="s">
        <v>829</v>
      </c>
      <c r="B241" s="110">
        <v>2270</v>
      </c>
    </row>
    <row r="242" s="105" customFormat="1" ht="17.25" customHeight="1" spans="1:2">
      <c r="A242" s="142" t="s">
        <v>830</v>
      </c>
      <c r="B242" s="110">
        <v>133</v>
      </c>
    </row>
    <row r="243" s="105" customFormat="1" ht="17.25" customHeight="1" spans="1:2">
      <c r="A243" s="162" t="s">
        <v>831</v>
      </c>
      <c r="B243" s="110">
        <f>SUM(B244:B245)</f>
        <v>0</v>
      </c>
    </row>
    <row r="244" s="105" customFormat="1" ht="17.25" customHeight="1" spans="1:2">
      <c r="A244" s="161" t="s">
        <v>832</v>
      </c>
      <c r="B244" s="110"/>
    </row>
    <row r="245" s="105" customFormat="1" ht="17.25" customHeight="1" spans="1:2">
      <c r="A245" s="161" t="s">
        <v>833</v>
      </c>
      <c r="B245" s="110"/>
    </row>
    <row r="246" s="105" customFormat="1" ht="17.25" customHeight="1" spans="1:2">
      <c r="A246" s="162" t="s">
        <v>834</v>
      </c>
      <c r="B246" s="110">
        <f>SUM(B247,B254,B257,B260,B266,B271,B273,B278,B284)</f>
        <v>0</v>
      </c>
    </row>
    <row r="247" s="105" customFormat="1" ht="17.25" customHeight="1" spans="1:2">
      <c r="A247" s="162" t="s">
        <v>835</v>
      </c>
      <c r="B247" s="110">
        <f>SUM(B248:B253)</f>
        <v>0</v>
      </c>
    </row>
    <row r="248" s="105" customFormat="1" ht="17.25" customHeight="1" spans="1:2">
      <c r="A248" s="161" t="s">
        <v>703</v>
      </c>
      <c r="B248" s="110"/>
    </row>
    <row r="249" s="105" customFormat="1" ht="17.25" customHeight="1" spans="1:2">
      <c r="A249" s="161" t="s">
        <v>704</v>
      </c>
      <c r="B249" s="110"/>
    </row>
    <row r="250" s="105" customFormat="1" ht="17.25" customHeight="1" spans="1:2">
      <c r="A250" s="161" t="s">
        <v>705</v>
      </c>
      <c r="B250" s="110"/>
    </row>
    <row r="251" s="105" customFormat="1" ht="17.25" customHeight="1" spans="1:2">
      <c r="A251" s="161" t="s">
        <v>797</v>
      </c>
      <c r="B251" s="110"/>
    </row>
    <row r="252" s="105" customFormat="1" ht="17.25" customHeight="1" spans="1:2">
      <c r="A252" s="161" t="s">
        <v>712</v>
      </c>
      <c r="B252" s="110"/>
    </row>
    <row r="253" s="105" customFormat="1" ht="17.25" customHeight="1" spans="1:2">
      <c r="A253" s="161" t="s">
        <v>836</v>
      </c>
      <c r="B253" s="110"/>
    </row>
    <row r="254" s="105" customFormat="1" ht="17.25" customHeight="1" spans="1:2">
      <c r="A254" s="162" t="s">
        <v>837</v>
      </c>
      <c r="B254" s="110">
        <f>SUM(B255:B256)</f>
        <v>0</v>
      </c>
    </row>
    <row r="255" s="105" customFormat="1" ht="17.25" customHeight="1" spans="1:2">
      <c r="A255" s="161" t="s">
        <v>838</v>
      </c>
      <c r="B255" s="110"/>
    </row>
    <row r="256" s="105" customFormat="1" ht="17.25" customHeight="1" spans="1:2">
      <c r="A256" s="161" t="s">
        <v>839</v>
      </c>
      <c r="B256" s="110"/>
    </row>
    <row r="257" s="105" customFormat="1" ht="17.25" customHeight="1" spans="1:2">
      <c r="A257" s="162" t="s">
        <v>840</v>
      </c>
      <c r="B257" s="110">
        <f>SUM(B258:B259)</f>
        <v>0</v>
      </c>
    </row>
    <row r="258" s="105" customFormat="1" ht="17.25" customHeight="1" spans="1:2">
      <c r="A258" s="161" t="s">
        <v>841</v>
      </c>
      <c r="B258" s="110"/>
    </row>
    <row r="259" s="105" customFormat="1" ht="17.25" customHeight="1" spans="1:2">
      <c r="A259" s="161" t="s">
        <v>842</v>
      </c>
      <c r="B259" s="110"/>
    </row>
    <row r="260" s="105" customFormat="1" ht="17.25" customHeight="1" spans="1:2">
      <c r="A260" s="162" t="s">
        <v>843</v>
      </c>
      <c r="B260" s="110">
        <f>SUM(B261:B265)</f>
        <v>0</v>
      </c>
    </row>
    <row r="261" s="105" customFormat="1" ht="17.25" customHeight="1" spans="1:2">
      <c r="A261" s="161" t="s">
        <v>844</v>
      </c>
      <c r="B261" s="110"/>
    </row>
    <row r="262" s="105" customFormat="1" ht="17.25" customHeight="1" spans="1:2">
      <c r="A262" s="161" t="s">
        <v>845</v>
      </c>
      <c r="B262" s="110"/>
    </row>
    <row r="263" s="105" customFormat="1" ht="17.25" customHeight="1" spans="1:2">
      <c r="A263" s="161" t="s">
        <v>846</v>
      </c>
      <c r="B263" s="110"/>
    </row>
    <row r="264" s="105" customFormat="1" ht="17.25" customHeight="1" spans="1:2">
      <c r="A264" s="161" t="s">
        <v>847</v>
      </c>
      <c r="B264" s="110"/>
    </row>
    <row r="265" s="105" customFormat="1" ht="17.25" customHeight="1" spans="1:2">
      <c r="A265" s="161" t="s">
        <v>848</v>
      </c>
      <c r="B265" s="110"/>
    </row>
    <row r="266" s="105" customFormat="1" ht="17.25" customHeight="1" spans="1:2">
      <c r="A266" s="162" t="s">
        <v>849</v>
      </c>
      <c r="B266" s="110">
        <f>SUM(B267:B270)</f>
        <v>0</v>
      </c>
    </row>
    <row r="267" s="105" customFormat="1" ht="17.25" customHeight="1" spans="1:2">
      <c r="A267" s="161" t="s">
        <v>850</v>
      </c>
      <c r="B267" s="110"/>
    </row>
    <row r="268" s="105" customFormat="1" ht="17.25" customHeight="1" spans="1:2">
      <c r="A268" s="161" t="s">
        <v>851</v>
      </c>
      <c r="B268" s="110"/>
    </row>
    <row r="269" s="105" customFormat="1" ht="17.25" customHeight="1" spans="1:2">
      <c r="A269" s="161" t="s">
        <v>852</v>
      </c>
      <c r="B269" s="110"/>
    </row>
    <row r="270" s="105" customFormat="1" ht="17.25" customHeight="1" spans="1:2">
      <c r="A270" s="161" t="s">
        <v>853</v>
      </c>
      <c r="B270" s="110"/>
    </row>
    <row r="271" s="105" customFormat="1" ht="17.25" customHeight="1" spans="1:2">
      <c r="A271" s="162" t="s">
        <v>854</v>
      </c>
      <c r="B271" s="110">
        <f>B272</f>
        <v>0</v>
      </c>
    </row>
    <row r="272" s="105" customFormat="1" ht="17.25" customHeight="1" spans="1:2">
      <c r="A272" s="161" t="s">
        <v>855</v>
      </c>
      <c r="B272" s="110"/>
    </row>
    <row r="273" s="105" customFormat="1" ht="17.25" customHeight="1" spans="1:2">
      <c r="A273" s="162" t="s">
        <v>856</v>
      </c>
      <c r="B273" s="110">
        <f>SUM(B274:B277)</f>
        <v>0</v>
      </c>
    </row>
    <row r="274" s="105" customFormat="1" ht="17.25" customHeight="1" spans="1:2">
      <c r="A274" s="161" t="s">
        <v>857</v>
      </c>
      <c r="B274" s="110"/>
    </row>
    <row r="275" s="105" customFormat="1" ht="17.25" customHeight="1" spans="1:2">
      <c r="A275" s="161" t="s">
        <v>858</v>
      </c>
      <c r="B275" s="110"/>
    </row>
    <row r="276" s="105" customFormat="1" ht="17.25" customHeight="1" spans="1:2">
      <c r="A276" s="161" t="s">
        <v>859</v>
      </c>
      <c r="B276" s="110"/>
    </row>
    <row r="277" s="105" customFormat="1" ht="17.25" customHeight="1" spans="1:2">
      <c r="A277" s="161" t="s">
        <v>860</v>
      </c>
      <c r="B277" s="110"/>
    </row>
    <row r="278" s="105" customFormat="1" ht="17.25" customHeight="1" spans="1:2">
      <c r="A278" s="162" t="s">
        <v>861</v>
      </c>
      <c r="B278" s="110">
        <f>SUM(B279:B283)</f>
        <v>0</v>
      </c>
    </row>
    <row r="279" s="105" customFormat="1" ht="17.25" customHeight="1" spans="1:2">
      <c r="A279" s="161" t="s">
        <v>703</v>
      </c>
      <c r="B279" s="110"/>
    </row>
    <row r="280" s="105" customFormat="1" ht="17.25" customHeight="1" spans="1:2">
      <c r="A280" s="161" t="s">
        <v>704</v>
      </c>
      <c r="B280" s="110"/>
    </row>
    <row r="281" s="105" customFormat="1" ht="17.25" customHeight="1" spans="1:2">
      <c r="A281" s="161" t="s">
        <v>705</v>
      </c>
      <c r="B281" s="110"/>
    </row>
    <row r="282" s="105" customFormat="1" ht="17.25" customHeight="1" spans="1:2">
      <c r="A282" s="161" t="s">
        <v>712</v>
      </c>
      <c r="B282" s="110"/>
    </row>
    <row r="283" s="105" customFormat="1" ht="17.25" customHeight="1" spans="1:2">
      <c r="A283" s="161" t="s">
        <v>862</v>
      </c>
      <c r="B283" s="110"/>
    </row>
    <row r="284" s="105" customFormat="1" ht="17.25" customHeight="1" spans="1:2">
      <c r="A284" s="162" t="s">
        <v>863</v>
      </c>
      <c r="B284" s="110">
        <f>B285</f>
        <v>0</v>
      </c>
    </row>
    <row r="285" s="105" customFormat="1" ht="17.25" customHeight="1" spans="1:2">
      <c r="A285" s="161" t="s">
        <v>864</v>
      </c>
      <c r="B285" s="110"/>
    </row>
    <row r="286" s="105" customFormat="1" ht="17.25" customHeight="1" spans="1:2">
      <c r="A286" s="162" t="s">
        <v>865</v>
      </c>
      <c r="B286" s="110">
        <f>SUM(B287,B291,B293,B295,B303)</f>
        <v>1916</v>
      </c>
    </row>
    <row r="287" s="105" customFormat="1" ht="17.25" customHeight="1" spans="1:2">
      <c r="A287" s="162" t="s">
        <v>866</v>
      </c>
      <c r="B287" s="110">
        <f>SUM(B288:B290)</f>
        <v>0</v>
      </c>
    </row>
    <row r="288" s="105" customFormat="1" ht="17.25" customHeight="1" spans="1:2">
      <c r="A288" s="161" t="s">
        <v>867</v>
      </c>
      <c r="B288" s="110"/>
    </row>
    <row r="289" s="105" customFormat="1" ht="17.25" customHeight="1" spans="1:2">
      <c r="A289" s="161" t="s">
        <v>868</v>
      </c>
      <c r="B289" s="110"/>
    </row>
    <row r="290" s="105" customFormat="1" ht="17.25" customHeight="1" spans="1:2">
      <c r="A290" s="161" t="s">
        <v>869</v>
      </c>
      <c r="B290" s="110"/>
    </row>
    <row r="291" s="105" customFormat="1" ht="17.25" customHeight="1" spans="1:2">
      <c r="A291" s="162" t="s">
        <v>870</v>
      </c>
      <c r="B291" s="110">
        <f>B292</f>
        <v>0</v>
      </c>
    </row>
    <row r="292" s="105" customFormat="1" ht="17.25" customHeight="1" spans="1:2">
      <c r="A292" s="161" t="s">
        <v>871</v>
      </c>
      <c r="B292" s="110"/>
    </row>
    <row r="293" s="105" customFormat="1" ht="17.25" customHeight="1" spans="1:2">
      <c r="A293" s="162" t="s">
        <v>872</v>
      </c>
      <c r="B293" s="110">
        <f>B294</f>
        <v>0</v>
      </c>
    </row>
    <row r="294" s="105" customFormat="1" ht="17.25" customHeight="1" spans="1:2">
      <c r="A294" s="161" t="s">
        <v>873</v>
      </c>
      <c r="B294" s="110"/>
    </row>
    <row r="295" s="105" customFormat="1" ht="17.25" customHeight="1" spans="1:2">
      <c r="A295" s="162" t="s">
        <v>874</v>
      </c>
      <c r="B295" s="110">
        <f>SUM(B296:B302)</f>
        <v>1916</v>
      </c>
    </row>
    <row r="296" s="105" customFormat="1" ht="17.25" customHeight="1" spans="1:2">
      <c r="A296" s="161" t="s">
        <v>875</v>
      </c>
      <c r="B296" s="110">
        <v>208</v>
      </c>
    </row>
    <row r="297" s="105" customFormat="1" ht="17.25" customHeight="1" spans="1:2">
      <c r="A297" s="161" t="s">
        <v>876</v>
      </c>
      <c r="B297" s="110"/>
    </row>
    <row r="298" s="105" customFormat="1" ht="17.25" customHeight="1" spans="1:2">
      <c r="A298" s="161" t="s">
        <v>877</v>
      </c>
      <c r="B298" s="110">
        <v>910</v>
      </c>
    </row>
    <row r="299" s="105" customFormat="1" ht="17.25" customHeight="1" spans="1:2">
      <c r="A299" s="161" t="s">
        <v>878</v>
      </c>
      <c r="B299" s="110"/>
    </row>
    <row r="300" s="105" customFormat="1" ht="17.25" customHeight="1" spans="1:2">
      <c r="A300" s="161" t="s">
        <v>879</v>
      </c>
      <c r="B300" s="110">
        <v>738</v>
      </c>
    </row>
    <row r="301" s="105" customFormat="1" ht="17.25" customHeight="1" spans="1:2">
      <c r="A301" s="161" t="s">
        <v>880</v>
      </c>
      <c r="B301" s="110"/>
    </row>
    <row r="302" s="105" customFormat="1" ht="17.25" customHeight="1" spans="1:2">
      <c r="A302" s="161" t="s">
        <v>881</v>
      </c>
      <c r="B302" s="110">
        <v>60</v>
      </c>
    </row>
    <row r="303" s="105" customFormat="1" ht="17.25" customHeight="1" spans="1:2">
      <c r="A303" s="162" t="s">
        <v>882</v>
      </c>
      <c r="B303" s="110">
        <f>B304</f>
        <v>0</v>
      </c>
    </row>
    <row r="304" s="105" customFormat="1" ht="17.25" customHeight="1" spans="1:2">
      <c r="A304" s="161" t="s">
        <v>883</v>
      </c>
      <c r="B304" s="110"/>
    </row>
    <row r="305" s="105" customFormat="1" ht="17.25" customHeight="1" spans="1:2">
      <c r="A305" s="162" t="s">
        <v>884</v>
      </c>
      <c r="B305" s="110">
        <f>SUM(B306,B309,B320,B327,B335,B344,B358,B368,B378,B386,B392)</f>
        <v>25619</v>
      </c>
    </row>
    <row r="306" s="105" customFormat="1" ht="17.25" customHeight="1" spans="1:2">
      <c r="A306" s="162" t="s">
        <v>885</v>
      </c>
      <c r="B306" s="110">
        <f>SUM(B307:B308)</f>
        <v>98</v>
      </c>
    </row>
    <row r="307" s="105" customFormat="1" ht="17.25" customHeight="1" spans="1:2">
      <c r="A307" s="161" t="s">
        <v>886</v>
      </c>
      <c r="B307" s="110">
        <v>98</v>
      </c>
    </row>
    <row r="308" s="105" customFormat="1" ht="17.25" customHeight="1" spans="1:2">
      <c r="A308" s="161" t="s">
        <v>887</v>
      </c>
      <c r="B308" s="110"/>
    </row>
    <row r="309" s="105" customFormat="1" ht="17.25" customHeight="1" spans="1:2">
      <c r="A309" s="162" t="s">
        <v>888</v>
      </c>
      <c r="B309" s="110">
        <f>SUM(B310:B319)</f>
        <v>19464</v>
      </c>
    </row>
    <row r="310" s="105" customFormat="1" ht="17.25" customHeight="1" spans="1:2">
      <c r="A310" s="161" t="s">
        <v>703</v>
      </c>
      <c r="B310" s="110">
        <v>3762</v>
      </c>
    </row>
    <row r="311" s="105" customFormat="1" ht="17.25" customHeight="1" spans="1:2">
      <c r="A311" s="161" t="s">
        <v>704</v>
      </c>
      <c r="B311" s="110">
        <v>127</v>
      </c>
    </row>
    <row r="312" s="105" customFormat="1" ht="17.25" customHeight="1" spans="1:2">
      <c r="A312" s="161" t="s">
        <v>705</v>
      </c>
      <c r="B312" s="110"/>
    </row>
    <row r="313" s="105" customFormat="1" ht="17.25" customHeight="1" spans="1:2">
      <c r="A313" s="161" t="s">
        <v>743</v>
      </c>
      <c r="B313" s="110">
        <v>667</v>
      </c>
    </row>
    <row r="314" s="105" customFormat="1" ht="17.25" customHeight="1" spans="1:2">
      <c r="A314" s="161" t="s">
        <v>889</v>
      </c>
      <c r="B314" s="110">
        <v>14770</v>
      </c>
    </row>
    <row r="315" s="105" customFormat="1" ht="17.25" customHeight="1" spans="1:2">
      <c r="A315" s="161" t="s">
        <v>890</v>
      </c>
      <c r="B315" s="110"/>
    </row>
    <row r="316" s="105" customFormat="1" ht="17.25" customHeight="1" spans="1:2">
      <c r="A316" s="161" t="s">
        <v>891</v>
      </c>
      <c r="B316" s="110"/>
    </row>
    <row r="317" s="105" customFormat="1" ht="17.25" customHeight="1" spans="1:2">
      <c r="A317" s="161" t="s">
        <v>892</v>
      </c>
      <c r="B317" s="110"/>
    </row>
    <row r="318" s="105" customFormat="1" ht="17.25" customHeight="1" spans="1:2">
      <c r="A318" s="161" t="s">
        <v>712</v>
      </c>
      <c r="B318" s="110"/>
    </row>
    <row r="319" s="105" customFormat="1" ht="17.25" customHeight="1" spans="1:2">
      <c r="A319" s="161" t="s">
        <v>893</v>
      </c>
      <c r="B319" s="110">
        <v>138</v>
      </c>
    </row>
    <row r="320" s="105" customFormat="1" ht="17.25" customHeight="1" spans="1:2">
      <c r="A320" s="162" t="s">
        <v>894</v>
      </c>
      <c r="B320" s="110">
        <f>SUM(B321:B326)</f>
        <v>30</v>
      </c>
    </row>
    <row r="321" s="105" customFormat="1" ht="17.25" customHeight="1" spans="1:2">
      <c r="A321" s="161" t="s">
        <v>703</v>
      </c>
      <c r="B321" s="110"/>
    </row>
    <row r="322" s="105" customFormat="1" ht="17.25" customHeight="1" spans="1:2">
      <c r="A322" s="161" t="s">
        <v>704</v>
      </c>
      <c r="B322" s="110"/>
    </row>
    <row r="323" s="105" customFormat="1" ht="17.25" customHeight="1" spans="1:2">
      <c r="A323" s="161" t="s">
        <v>705</v>
      </c>
      <c r="B323" s="110"/>
    </row>
    <row r="324" s="105" customFormat="1" ht="17.25" customHeight="1" spans="1:2">
      <c r="A324" s="161" t="s">
        <v>895</v>
      </c>
      <c r="B324" s="110">
        <v>30</v>
      </c>
    </row>
    <row r="325" s="105" customFormat="1" ht="17.25" customHeight="1" spans="1:2">
      <c r="A325" s="161" t="s">
        <v>712</v>
      </c>
      <c r="B325" s="110"/>
    </row>
    <row r="326" s="105" customFormat="1" ht="17.25" customHeight="1" spans="1:2">
      <c r="A326" s="161" t="s">
        <v>896</v>
      </c>
      <c r="B326" s="110"/>
    </row>
    <row r="327" s="105" customFormat="1" ht="17.25" customHeight="1" spans="1:2">
      <c r="A327" s="162" t="s">
        <v>897</v>
      </c>
      <c r="B327" s="110">
        <f>SUM(B328:B334)</f>
        <v>1347</v>
      </c>
    </row>
    <row r="328" s="105" customFormat="1" ht="17.25" customHeight="1" spans="1:2">
      <c r="A328" s="161" t="s">
        <v>703</v>
      </c>
      <c r="B328" s="110">
        <v>650</v>
      </c>
    </row>
    <row r="329" s="105" customFormat="1" ht="17.25" customHeight="1" spans="1:2">
      <c r="A329" s="161" t="s">
        <v>704</v>
      </c>
      <c r="B329" s="110">
        <v>552</v>
      </c>
    </row>
    <row r="330" s="105" customFormat="1" ht="17.25" customHeight="1" spans="1:2">
      <c r="A330" s="161" t="s">
        <v>705</v>
      </c>
      <c r="B330" s="110"/>
    </row>
    <row r="331" s="105" customFormat="1" ht="17.25" customHeight="1" spans="1:2">
      <c r="A331" s="161" t="s">
        <v>898</v>
      </c>
      <c r="B331" s="110"/>
    </row>
    <row r="332" s="105" customFormat="1" ht="17.25" customHeight="1" spans="1:2">
      <c r="A332" s="161" t="s">
        <v>899</v>
      </c>
      <c r="B332" s="110"/>
    </row>
    <row r="333" s="105" customFormat="1" ht="17.25" customHeight="1" spans="1:2">
      <c r="A333" s="161" t="s">
        <v>712</v>
      </c>
      <c r="B333" s="110"/>
    </row>
    <row r="334" s="105" customFormat="1" ht="17.25" customHeight="1" spans="1:2">
      <c r="A334" s="161" t="s">
        <v>900</v>
      </c>
      <c r="B334" s="110">
        <v>145</v>
      </c>
    </row>
    <row r="335" s="105" customFormat="1" ht="17.25" customHeight="1" spans="1:2">
      <c r="A335" s="162" t="s">
        <v>901</v>
      </c>
      <c r="B335" s="110">
        <f>SUM(B336:B343)</f>
        <v>2831</v>
      </c>
    </row>
    <row r="336" s="105" customFormat="1" ht="17.25" customHeight="1" spans="1:2">
      <c r="A336" s="161" t="s">
        <v>703</v>
      </c>
      <c r="B336" s="110">
        <v>1764</v>
      </c>
    </row>
    <row r="337" s="105" customFormat="1" ht="17.25" customHeight="1" spans="1:2">
      <c r="A337" s="161" t="s">
        <v>704</v>
      </c>
      <c r="B337" s="110">
        <v>727</v>
      </c>
    </row>
    <row r="338" s="105" customFormat="1" ht="17.25" customHeight="1" spans="1:2">
      <c r="A338" s="161" t="s">
        <v>705</v>
      </c>
      <c r="B338" s="110"/>
    </row>
    <row r="339" s="105" customFormat="1" ht="17.25" customHeight="1" spans="1:2">
      <c r="A339" s="161" t="s">
        <v>902</v>
      </c>
      <c r="B339" s="110"/>
    </row>
    <row r="340" s="105" customFormat="1" ht="17.25" customHeight="1" spans="1:2">
      <c r="A340" s="161" t="s">
        <v>903</v>
      </c>
      <c r="B340" s="110">
        <v>167</v>
      </c>
    </row>
    <row r="341" s="105" customFormat="1" ht="17.25" customHeight="1" spans="1:2">
      <c r="A341" s="161" t="s">
        <v>904</v>
      </c>
      <c r="B341" s="110">
        <v>153</v>
      </c>
    </row>
    <row r="342" s="105" customFormat="1" ht="17.25" customHeight="1" spans="1:2">
      <c r="A342" s="161" t="s">
        <v>712</v>
      </c>
      <c r="B342" s="110"/>
    </row>
    <row r="343" s="105" customFormat="1" ht="17.25" customHeight="1" spans="1:2">
      <c r="A343" s="161" t="s">
        <v>905</v>
      </c>
      <c r="B343" s="110">
        <v>20</v>
      </c>
    </row>
    <row r="344" s="105" customFormat="1" ht="17.25" customHeight="1" spans="1:2">
      <c r="A344" s="162" t="s">
        <v>906</v>
      </c>
      <c r="B344" s="110">
        <f>SUM(B345:B357)</f>
        <v>1774</v>
      </c>
    </row>
    <row r="345" s="105" customFormat="1" ht="17.25" customHeight="1" spans="1:2">
      <c r="A345" s="161" t="s">
        <v>703</v>
      </c>
      <c r="B345" s="110">
        <v>774</v>
      </c>
    </row>
    <row r="346" s="105" customFormat="1" ht="17.25" customHeight="1" spans="1:2">
      <c r="A346" s="161" t="s">
        <v>704</v>
      </c>
      <c r="B346" s="110">
        <v>417</v>
      </c>
    </row>
    <row r="347" s="105" customFormat="1" ht="17.25" customHeight="1" spans="1:2">
      <c r="A347" s="161" t="s">
        <v>705</v>
      </c>
      <c r="B347" s="110"/>
    </row>
    <row r="348" s="105" customFormat="1" ht="17.25" customHeight="1" spans="1:2">
      <c r="A348" s="161" t="s">
        <v>907</v>
      </c>
      <c r="B348" s="110">
        <v>256</v>
      </c>
    </row>
    <row r="349" s="105" customFormat="1" ht="17.25" customHeight="1" spans="1:2">
      <c r="A349" s="161" t="s">
        <v>908</v>
      </c>
      <c r="B349" s="110"/>
    </row>
    <row r="350" s="105" customFormat="1" ht="17.25" customHeight="1" spans="1:2">
      <c r="A350" s="161" t="s">
        <v>909</v>
      </c>
      <c r="B350" s="110"/>
    </row>
    <row r="351" s="105" customFormat="1" ht="17.25" customHeight="1" spans="1:2">
      <c r="A351" s="161" t="s">
        <v>910</v>
      </c>
      <c r="B351" s="110">
        <v>313</v>
      </c>
    </row>
    <row r="352" s="105" customFormat="1" ht="17.25" customHeight="1" spans="1:2">
      <c r="A352" s="161" t="s">
        <v>911</v>
      </c>
      <c r="B352" s="110"/>
    </row>
    <row r="353" s="105" customFormat="1" ht="17.25" customHeight="1" spans="1:2">
      <c r="A353" s="161" t="s">
        <v>912</v>
      </c>
      <c r="B353" s="110">
        <v>11</v>
      </c>
    </row>
    <row r="354" s="105" customFormat="1" ht="17.25" customHeight="1" spans="1:2">
      <c r="A354" s="161" t="s">
        <v>913</v>
      </c>
      <c r="B354" s="110"/>
    </row>
    <row r="355" s="105" customFormat="1" ht="17.25" customHeight="1" spans="1:2">
      <c r="A355" s="161" t="s">
        <v>743</v>
      </c>
      <c r="B355" s="110">
        <v>3</v>
      </c>
    </row>
    <row r="356" s="105" customFormat="1" ht="17.25" customHeight="1" spans="1:2">
      <c r="A356" s="161" t="s">
        <v>712</v>
      </c>
      <c r="B356" s="110"/>
    </row>
    <row r="357" s="105" customFormat="1" ht="17.25" customHeight="1" spans="1:2">
      <c r="A357" s="161" t="s">
        <v>914</v>
      </c>
      <c r="B357" s="110"/>
    </row>
    <row r="358" s="105" customFormat="1" ht="17.25" customHeight="1" spans="1:2">
      <c r="A358" s="162" t="s">
        <v>915</v>
      </c>
      <c r="B358" s="110">
        <f>SUM(B359:B367)</f>
        <v>0</v>
      </c>
    </row>
    <row r="359" s="105" customFormat="1" ht="17.25" customHeight="1" spans="1:2">
      <c r="A359" s="161" t="s">
        <v>703</v>
      </c>
      <c r="B359" s="110"/>
    </row>
    <row r="360" s="105" customFormat="1" ht="17.25" customHeight="1" spans="1:2">
      <c r="A360" s="161" t="s">
        <v>704</v>
      </c>
      <c r="B360" s="110"/>
    </row>
    <row r="361" s="105" customFormat="1" ht="17.25" customHeight="1" spans="1:2">
      <c r="A361" s="161" t="s">
        <v>705</v>
      </c>
      <c r="B361" s="110"/>
    </row>
    <row r="362" s="105" customFormat="1" ht="17.25" customHeight="1" spans="1:2">
      <c r="A362" s="161" t="s">
        <v>916</v>
      </c>
      <c r="B362" s="110"/>
    </row>
    <row r="363" s="105" customFormat="1" ht="17.25" customHeight="1" spans="1:2">
      <c r="A363" s="161" t="s">
        <v>917</v>
      </c>
      <c r="B363" s="110"/>
    </row>
    <row r="364" s="105" customFormat="1" ht="17.25" customHeight="1" spans="1:2">
      <c r="A364" s="161" t="s">
        <v>918</v>
      </c>
      <c r="B364" s="110"/>
    </row>
    <row r="365" s="105" customFormat="1" ht="17.25" customHeight="1" spans="1:2">
      <c r="A365" s="161" t="s">
        <v>743</v>
      </c>
      <c r="B365" s="110"/>
    </row>
    <row r="366" s="105" customFormat="1" ht="17.25" customHeight="1" spans="1:2">
      <c r="A366" s="161" t="s">
        <v>712</v>
      </c>
      <c r="B366" s="110"/>
    </row>
    <row r="367" s="105" customFormat="1" ht="17.25" customHeight="1" spans="1:2">
      <c r="A367" s="161" t="s">
        <v>919</v>
      </c>
      <c r="B367" s="110"/>
    </row>
    <row r="368" s="105" customFormat="1" ht="17.25" customHeight="1" spans="1:2">
      <c r="A368" s="162" t="s">
        <v>920</v>
      </c>
      <c r="B368" s="110">
        <f>SUM(B369:B377)</f>
        <v>10</v>
      </c>
    </row>
    <row r="369" s="105" customFormat="1" ht="17.25" customHeight="1" spans="1:2">
      <c r="A369" s="161" t="s">
        <v>703</v>
      </c>
      <c r="B369" s="110"/>
    </row>
    <row r="370" s="105" customFormat="1" ht="17.25" customHeight="1" spans="1:2">
      <c r="A370" s="161" t="s">
        <v>704</v>
      </c>
      <c r="B370" s="110"/>
    </row>
    <row r="371" s="105" customFormat="1" ht="17.25" customHeight="1" spans="1:2">
      <c r="A371" s="161" t="s">
        <v>705</v>
      </c>
      <c r="B371" s="110"/>
    </row>
    <row r="372" s="105" customFormat="1" ht="17.25" customHeight="1" spans="1:2">
      <c r="A372" s="161" t="s">
        <v>921</v>
      </c>
      <c r="B372" s="110"/>
    </row>
    <row r="373" s="105" customFormat="1" ht="17.25" customHeight="1" spans="1:2">
      <c r="A373" s="161" t="s">
        <v>922</v>
      </c>
      <c r="B373" s="110"/>
    </row>
    <row r="374" s="105" customFormat="1" ht="17.25" customHeight="1" spans="1:2">
      <c r="A374" s="161" t="s">
        <v>923</v>
      </c>
      <c r="B374" s="110"/>
    </row>
    <row r="375" s="105" customFormat="1" ht="17.25" customHeight="1" spans="1:2">
      <c r="A375" s="161" t="s">
        <v>743</v>
      </c>
      <c r="B375" s="110"/>
    </row>
    <row r="376" s="105" customFormat="1" ht="17.25" customHeight="1" spans="1:2">
      <c r="A376" s="161" t="s">
        <v>712</v>
      </c>
      <c r="B376" s="110"/>
    </row>
    <row r="377" s="105" customFormat="1" ht="17.25" customHeight="1" spans="1:2">
      <c r="A377" s="161" t="s">
        <v>924</v>
      </c>
      <c r="B377" s="110">
        <v>10</v>
      </c>
    </row>
    <row r="378" s="105" customFormat="1" ht="17.25" customHeight="1" spans="1:2">
      <c r="A378" s="162" t="s">
        <v>925</v>
      </c>
      <c r="B378" s="110">
        <f>SUM(B379:B385)</f>
        <v>0</v>
      </c>
    </row>
    <row r="379" s="105" customFormat="1" ht="17.25" customHeight="1" spans="1:2">
      <c r="A379" s="161" t="s">
        <v>703</v>
      </c>
      <c r="B379" s="110"/>
    </row>
    <row r="380" s="105" customFormat="1" ht="17.25" customHeight="1" spans="1:2">
      <c r="A380" s="161" t="s">
        <v>704</v>
      </c>
      <c r="B380" s="110"/>
    </row>
    <row r="381" s="105" customFormat="1" ht="17.25" customHeight="1" spans="1:2">
      <c r="A381" s="161" t="s">
        <v>705</v>
      </c>
      <c r="B381" s="110"/>
    </row>
    <row r="382" s="105" customFormat="1" ht="17.25" customHeight="1" spans="1:2">
      <c r="A382" s="161" t="s">
        <v>926</v>
      </c>
      <c r="B382" s="110"/>
    </row>
    <row r="383" s="105" customFormat="1" ht="17.25" customHeight="1" spans="1:2">
      <c r="A383" s="161" t="s">
        <v>927</v>
      </c>
      <c r="B383" s="110"/>
    </row>
    <row r="384" s="105" customFormat="1" ht="17.25" customHeight="1" spans="1:2">
      <c r="A384" s="161" t="s">
        <v>712</v>
      </c>
      <c r="B384" s="110"/>
    </row>
    <row r="385" s="105" customFormat="1" ht="17.25" customHeight="1" spans="1:2">
      <c r="A385" s="161" t="s">
        <v>928</v>
      </c>
      <c r="B385" s="110"/>
    </row>
    <row r="386" s="105" customFormat="1" ht="17.25" customHeight="1" spans="1:2">
      <c r="A386" s="162" t="s">
        <v>929</v>
      </c>
      <c r="B386" s="110">
        <f>SUM(B387:B391)</f>
        <v>0</v>
      </c>
    </row>
    <row r="387" s="105" customFormat="1" ht="17.25" customHeight="1" spans="1:2">
      <c r="A387" s="161" t="s">
        <v>703</v>
      </c>
      <c r="B387" s="110"/>
    </row>
    <row r="388" s="105" customFormat="1" ht="17.25" customHeight="1" spans="1:2">
      <c r="A388" s="161" t="s">
        <v>704</v>
      </c>
      <c r="B388" s="110"/>
    </row>
    <row r="389" s="105" customFormat="1" ht="17.25" customHeight="1" spans="1:2">
      <c r="A389" s="161" t="s">
        <v>743</v>
      </c>
      <c r="B389" s="110"/>
    </row>
    <row r="390" s="105" customFormat="1" ht="17.25" customHeight="1" spans="1:2">
      <c r="A390" s="161" t="s">
        <v>930</v>
      </c>
      <c r="B390" s="110"/>
    </row>
    <row r="391" s="105" customFormat="1" ht="17.25" customHeight="1" spans="1:2">
      <c r="A391" s="161" t="s">
        <v>931</v>
      </c>
      <c r="B391" s="110"/>
    </row>
    <row r="392" s="105" customFormat="1" ht="17.25" customHeight="1" spans="1:2">
      <c r="A392" s="162" t="s">
        <v>932</v>
      </c>
      <c r="B392" s="110">
        <f>SUM(B393:B394)</f>
        <v>65</v>
      </c>
    </row>
    <row r="393" s="105" customFormat="1" ht="17.25" customHeight="1" spans="1:2">
      <c r="A393" s="161" t="s">
        <v>933</v>
      </c>
      <c r="B393" s="110">
        <v>21</v>
      </c>
    </row>
    <row r="394" s="105" customFormat="1" ht="17.25" customHeight="1" spans="1:2">
      <c r="A394" s="161" t="s">
        <v>934</v>
      </c>
      <c r="B394" s="110">
        <v>44</v>
      </c>
    </row>
    <row r="395" s="105" customFormat="1" ht="17.25" customHeight="1" spans="1:2">
      <c r="A395" s="162" t="s">
        <v>935</v>
      </c>
      <c r="B395" s="110">
        <f>SUM(B396,B401,B408,B414,B420,B424,B428,B432,B438,B445)</f>
        <v>197332</v>
      </c>
    </row>
    <row r="396" s="105" customFormat="1" ht="17.25" customHeight="1" spans="1:2">
      <c r="A396" s="162" t="s">
        <v>936</v>
      </c>
      <c r="B396" s="110">
        <f>SUM(B397:B400)</f>
        <v>1713</v>
      </c>
    </row>
    <row r="397" s="105" customFormat="1" ht="17.25" customHeight="1" spans="1:2">
      <c r="A397" s="161" t="s">
        <v>703</v>
      </c>
      <c r="B397" s="110">
        <v>1108</v>
      </c>
    </row>
    <row r="398" s="105" customFormat="1" ht="17.25" customHeight="1" spans="1:2">
      <c r="A398" s="161" t="s">
        <v>704</v>
      </c>
      <c r="B398" s="110">
        <v>308</v>
      </c>
    </row>
    <row r="399" s="105" customFormat="1" ht="17.25" customHeight="1" spans="1:2">
      <c r="A399" s="161" t="s">
        <v>705</v>
      </c>
      <c r="B399" s="110"/>
    </row>
    <row r="400" s="105" customFormat="1" ht="17.25" customHeight="1" spans="1:2">
      <c r="A400" s="161" t="s">
        <v>937</v>
      </c>
      <c r="B400" s="110">
        <v>297</v>
      </c>
    </row>
    <row r="401" s="105" customFormat="1" ht="17.25" customHeight="1" spans="1:2">
      <c r="A401" s="162" t="s">
        <v>938</v>
      </c>
      <c r="B401" s="110">
        <f>SUM(B402:B407)</f>
        <v>175939</v>
      </c>
    </row>
    <row r="402" s="105" customFormat="1" ht="17.25" customHeight="1" spans="1:2">
      <c r="A402" s="161" t="s">
        <v>939</v>
      </c>
      <c r="B402" s="110">
        <v>9138</v>
      </c>
    </row>
    <row r="403" s="105" customFormat="1" ht="17.25" customHeight="1" spans="1:2">
      <c r="A403" s="161" t="s">
        <v>940</v>
      </c>
      <c r="B403" s="110">
        <v>36824</v>
      </c>
    </row>
    <row r="404" s="105" customFormat="1" ht="17.25" customHeight="1" spans="1:2">
      <c r="A404" s="161" t="s">
        <v>941</v>
      </c>
      <c r="B404" s="110">
        <v>13708</v>
      </c>
    </row>
    <row r="405" s="105" customFormat="1" ht="17.25" customHeight="1" spans="1:2">
      <c r="A405" s="161" t="s">
        <v>942</v>
      </c>
      <c r="B405" s="110">
        <v>15416</v>
      </c>
    </row>
    <row r="406" s="105" customFormat="1" ht="17.25" customHeight="1" spans="1:2">
      <c r="A406" s="161" t="s">
        <v>943</v>
      </c>
      <c r="B406" s="110">
        <v>121</v>
      </c>
    </row>
    <row r="407" s="105" customFormat="1" ht="17.25" customHeight="1" spans="1:2">
      <c r="A407" s="161" t="s">
        <v>944</v>
      </c>
      <c r="B407" s="110">
        <v>100732</v>
      </c>
    </row>
    <row r="408" s="105" customFormat="1" ht="17.25" customHeight="1" spans="1:2">
      <c r="A408" s="162" t="s">
        <v>945</v>
      </c>
      <c r="B408" s="110">
        <f>SUM(B409:B413)</f>
        <v>5840</v>
      </c>
    </row>
    <row r="409" s="105" customFormat="1" ht="17.25" customHeight="1" spans="1:2">
      <c r="A409" s="161" t="s">
        <v>946</v>
      </c>
      <c r="B409" s="110"/>
    </row>
    <row r="410" s="105" customFormat="1" ht="17.25" customHeight="1" spans="1:2">
      <c r="A410" s="161" t="s">
        <v>947</v>
      </c>
      <c r="B410" s="110">
        <v>5840</v>
      </c>
    </row>
    <row r="411" s="105" customFormat="1" ht="17.25" customHeight="1" spans="1:2">
      <c r="A411" s="161" t="s">
        <v>948</v>
      </c>
      <c r="B411" s="110"/>
    </row>
    <row r="412" s="105" customFormat="1" ht="17.25" customHeight="1" spans="1:2">
      <c r="A412" s="161" t="s">
        <v>949</v>
      </c>
      <c r="B412" s="110"/>
    </row>
    <row r="413" s="105" customFormat="1" ht="17.25" customHeight="1" spans="1:2">
      <c r="A413" s="161" t="s">
        <v>950</v>
      </c>
      <c r="B413" s="110"/>
    </row>
    <row r="414" s="105" customFormat="1" ht="17.25" customHeight="1" spans="1:2">
      <c r="A414" s="162" t="s">
        <v>951</v>
      </c>
      <c r="B414" s="110">
        <f>SUM(B415:B419)</f>
        <v>0</v>
      </c>
    </row>
    <row r="415" s="105" customFormat="1" ht="17.25" customHeight="1" spans="1:2">
      <c r="A415" s="161" t="s">
        <v>952</v>
      </c>
      <c r="B415" s="110"/>
    </row>
    <row r="416" s="105" customFormat="1" ht="17.25" customHeight="1" spans="1:2">
      <c r="A416" s="161" t="s">
        <v>953</v>
      </c>
      <c r="B416" s="110"/>
    </row>
    <row r="417" s="105" customFormat="1" ht="17.25" customHeight="1" spans="1:2">
      <c r="A417" s="161" t="s">
        <v>954</v>
      </c>
      <c r="B417" s="110"/>
    </row>
    <row r="418" s="105" customFormat="1" ht="17.25" customHeight="1" spans="1:2">
      <c r="A418" s="161" t="s">
        <v>955</v>
      </c>
      <c r="B418" s="110"/>
    </row>
    <row r="419" s="105" customFormat="1" ht="17.25" customHeight="1" spans="1:2">
      <c r="A419" s="161" t="s">
        <v>956</v>
      </c>
      <c r="B419" s="110"/>
    </row>
    <row r="420" s="105" customFormat="1" ht="17.25" customHeight="1" spans="1:2">
      <c r="A420" s="162" t="s">
        <v>957</v>
      </c>
      <c r="B420" s="110">
        <f>SUM(B421:B423)</f>
        <v>40</v>
      </c>
    </row>
    <row r="421" s="105" customFormat="1" ht="17.25" customHeight="1" spans="1:2">
      <c r="A421" s="161" t="s">
        <v>958</v>
      </c>
      <c r="B421" s="110"/>
    </row>
    <row r="422" s="105" customFormat="1" ht="17.25" customHeight="1" spans="1:2">
      <c r="A422" s="161" t="s">
        <v>959</v>
      </c>
      <c r="B422" s="110"/>
    </row>
    <row r="423" s="105" customFormat="1" ht="17.25" customHeight="1" spans="1:2">
      <c r="A423" s="161" t="s">
        <v>960</v>
      </c>
      <c r="B423" s="110">
        <v>40</v>
      </c>
    </row>
    <row r="424" s="105" customFormat="1" ht="17.25" customHeight="1" spans="1:2">
      <c r="A424" s="162" t="s">
        <v>961</v>
      </c>
      <c r="B424" s="110">
        <f>SUM(B425:B427)</f>
        <v>0</v>
      </c>
    </row>
    <row r="425" s="105" customFormat="1" ht="17.25" customHeight="1" spans="1:2">
      <c r="A425" s="161" t="s">
        <v>962</v>
      </c>
      <c r="B425" s="110"/>
    </row>
    <row r="426" s="105" customFormat="1" ht="17.25" customHeight="1" spans="1:2">
      <c r="A426" s="161" t="s">
        <v>963</v>
      </c>
      <c r="B426" s="110"/>
    </row>
    <row r="427" s="105" customFormat="1" ht="17.25" customHeight="1" spans="1:2">
      <c r="A427" s="161" t="s">
        <v>964</v>
      </c>
      <c r="B427" s="110"/>
    </row>
    <row r="428" s="105" customFormat="1" ht="17.25" customHeight="1" spans="1:2">
      <c r="A428" s="162" t="s">
        <v>965</v>
      </c>
      <c r="B428" s="110">
        <f>SUM(B429:B431)</f>
        <v>371</v>
      </c>
    </row>
    <row r="429" s="105" customFormat="1" ht="17.25" customHeight="1" spans="1:2">
      <c r="A429" s="161" t="s">
        <v>966</v>
      </c>
      <c r="B429" s="110">
        <v>237</v>
      </c>
    </row>
    <row r="430" s="105" customFormat="1" ht="17.25" customHeight="1" spans="1:2">
      <c r="A430" s="161" t="s">
        <v>967</v>
      </c>
      <c r="B430" s="110"/>
    </row>
    <row r="431" s="105" customFormat="1" ht="17.25" customHeight="1" spans="1:2">
      <c r="A431" s="161" t="s">
        <v>968</v>
      </c>
      <c r="B431" s="110">
        <v>134</v>
      </c>
    </row>
    <row r="432" s="105" customFormat="1" ht="17.25" customHeight="1" spans="1:2">
      <c r="A432" s="162" t="s">
        <v>969</v>
      </c>
      <c r="B432" s="110">
        <f>SUM(B433:B437)</f>
        <v>3521</v>
      </c>
    </row>
    <row r="433" s="105" customFormat="1" ht="17.25" customHeight="1" spans="1:2">
      <c r="A433" s="161" t="s">
        <v>970</v>
      </c>
      <c r="B433" s="110">
        <v>1417</v>
      </c>
    </row>
    <row r="434" s="105" customFormat="1" ht="17.25" customHeight="1" spans="1:2">
      <c r="A434" s="161" t="s">
        <v>971</v>
      </c>
      <c r="B434" s="110">
        <v>2104</v>
      </c>
    </row>
    <row r="435" s="105" customFormat="1" ht="17.25" customHeight="1" spans="1:2">
      <c r="A435" s="161" t="s">
        <v>972</v>
      </c>
      <c r="B435" s="110"/>
    </row>
    <row r="436" s="105" customFormat="1" ht="17.25" customHeight="1" spans="1:2">
      <c r="A436" s="161" t="s">
        <v>973</v>
      </c>
      <c r="B436" s="110"/>
    </row>
    <row r="437" s="105" customFormat="1" ht="17.25" customHeight="1" spans="1:2">
      <c r="A437" s="161" t="s">
        <v>974</v>
      </c>
      <c r="B437" s="110"/>
    </row>
    <row r="438" s="105" customFormat="1" ht="17.25" customHeight="1" spans="1:2">
      <c r="A438" s="162" t="s">
        <v>975</v>
      </c>
      <c r="B438" s="110">
        <f>SUM(B439:B444)</f>
        <v>9781</v>
      </c>
    </row>
    <row r="439" s="105" customFormat="1" ht="17.25" customHeight="1" spans="1:2">
      <c r="A439" s="161" t="s">
        <v>976</v>
      </c>
      <c r="B439" s="110"/>
    </row>
    <row r="440" s="105" customFormat="1" ht="17.25" customHeight="1" spans="1:2">
      <c r="A440" s="161" t="s">
        <v>977</v>
      </c>
      <c r="B440" s="110"/>
    </row>
    <row r="441" s="105" customFormat="1" ht="17.25" customHeight="1" spans="1:2">
      <c r="A441" s="161" t="s">
        <v>978</v>
      </c>
      <c r="B441" s="110"/>
    </row>
    <row r="442" s="105" customFormat="1" ht="17.25" customHeight="1" spans="1:2">
      <c r="A442" s="161" t="s">
        <v>979</v>
      </c>
      <c r="B442" s="110"/>
    </row>
    <row r="443" s="105" customFormat="1" ht="17.25" customHeight="1" spans="1:2">
      <c r="A443" s="161" t="s">
        <v>980</v>
      </c>
      <c r="B443" s="110">
        <v>65</v>
      </c>
    </row>
    <row r="444" s="105" customFormat="1" ht="17.25" customHeight="1" spans="1:2">
      <c r="A444" s="161" t="s">
        <v>981</v>
      </c>
      <c r="B444" s="110">
        <v>9716</v>
      </c>
    </row>
    <row r="445" s="105" customFormat="1" ht="17.25" customHeight="1" spans="1:2">
      <c r="A445" s="162" t="s">
        <v>982</v>
      </c>
      <c r="B445" s="110">
        <f>B446</f>
        <v>127</v>
      </c>
    </row>
    <row r="446" s="105" customFormat="1" ht="17.25" customHeight="1" spans="1:2">
      <c r="A446" s="161" t="s">
        <v>983</v>
      </c>
      <c r="B446" s="110">
        <v>127</v>
      </c>
    </row>
    <row r="447" s="105" customFormat="1" ht="17.25" customHeight="1" spans="1:2">
      <c r="A447" s="162" t="s">
        <v>984</v>
      </c>
      <c r="B447" s="110">
        <f>SUM(B448,B453,B462,B468,B473,B478,B483,B490,B494,B498)</f>
        <v>55471</v>
      </c>
    </row>
    <row r="448" s="105" customFormat="1" ht="17.25" customHeight="1" spans="1:2">
      <c r="A448" s="162" t="s">
        <v>985</v>
      </c>
      <c r="B448" s="110">
        <f>SUM(B449:B452)</f>
        <v>670</v>
      </c>
    </row>
    <row r="449" s="105" customFormat="1" ht="17.25" customHeight="1" spans="1:2">
      <c r="A449" s="161" t="s">
        <v>703</v>
      </c>
      <c r="B449" s="110">
        <v>496</v>
      </c>
    </row>
    <row r="450" s="105" customFormat="1" ht="17.25" customHeight="1" spans="1:2">
      <c r="A450" s="161" t="s">
        <v>704</v>
      </c>
      <c r="B450" s="110"/>
    </row>
    <row r="451" s="105" customFormat="1" ht="17.25" customHeight="1" spans="1:2">
      <c r="A451" s="161" t="s">
        <v>705</v>
      </c>
      <c r="B451" s="110"/>
    </row>
    <row r="452" s="105" customFormat="1" ht="17.25" customHeight="1" spans="1:2">
      <c r="A452" s="161" t="s">
        <v>986</v>
      </c>
      <c r="B452" s="110">
        <v>174</v>
      </c>
    </row>
    <row r="453" s="105" customFormat="1" ht="17.25" customHeight="1" spans="1:2">
      <c r="A453" s="162" t="s">
        <v>987</v>
      </c>
      <c r="B453" s="110">
        <f>SUM(B454:B461)</f>
        <v>60</v>
      </c>
    </row>
    <row r="454" s="105" customFormat="1" ht="17.25" customHeight="1" spans="1:2">
      <c r="A454" s="161" t="s">
        <v>988</v>
      </c>
      <c r="B454" s="110"/>
    </row>
    <row r="455" s="105" customFormat="1" ht="17.25" customHeight="1" spans="1:2">
      <c r="A455" s="161" t="s">
        <v>989</v>
      </c>
      <c r="B455" s="110">
        <v>30</v>
      </c>
    </row>
    <row r="456" s="105" customFormat="1" ht="17.25" customHeight="1" spans="1:2">
      <c r="A456" s="161" t="s">
        <v>990</v>
      </c>
      <c r="B456" s="110"/>
    </row>
    <row r="457" s="105" customFormat="1" ht="17.25" customHeight="1" spans="1:2">
      <c r="A457" s="161" t="s">
        <v>991</v>
      </c>
      <c r="B457" s="110"/>
    </row>
    <row r="458" s="105" customFormat="1" ht="17.25" customHeight="1" spans="1:2">
      <c r="A458" s="161" t="s">
        <v>992</v>
      </c>
      <c r="B458" s="110"/>
    </row>
    <row r="459" s="105" customFormat="1" ht="17.25" customHeight="1" spans="1:2">
      <c r="A459" s="161" t="s">
        <v>993</v>
      </c>
      <c r="B459" s="110"/>
    </row>
    <row r="460" s="105" customFormat="1" ht="17.25" customHeight="1" spans="1:2">
      <c r="A460" s="161" t="s">
        <v>994</v>
      </c>
      <c r="B460" s="110">
        <v>30</v>
      </c>
    </row>
    <row r="461" s="105" customFormat="1" ht="17.25" customHeight="1" spans="1:2">
      <c r="A461" s="161" t="s">
        <v>995</v>
      </c>
      <c r="B461" s="110"/>
    </row>
    <row r="462" s="105" customFormat="1" ht="17.25" customHeight="1" spans="1:2">
      <c r="A462" s="162" t="s">
        <v>996</v>
      </c>
      <c r="B462" s="110">
        <f>SUM(B463:B467)</f>
        <v>0</v>
      </c>
    </row>
    <row r="463" s="105" customFormat="1" ht="17.25" customHeight="1" spans="1:2">
      <c r="A463" s="161" t="s">
        <v>988</v>
      </c>
      <c r="B463" s="110"/>
    </row>
    <row r="464" s="105" customFormat="1" ht="17.25" customHeight="1" spans="1:2">
      <c r="A464" s="161" t="s">
        <v>997</v>
      </c>
      <c r="B464" s="110"/>
    </row>
    <row r="465" s="105" customFormat="1" ht="17.25" customHeight="1" spans="1:2">
      <c r="A465" s="161" t="s">
        <v>998</v>
      </c>
      <c r="B465" s="110"/>
    </row>
    <row r="466" s="105" customFormat="1" ht="17.25" customHeight="1" spans="1:2">
      <c r="A466" s="161" t="s">
        <v>999</v>
      </c>
      <c r="B466" s="110"/>
    </row>
    <row r="467" s="105" customFormat="1" ht="17.25" customHeight="1" spans="1:2">
      <c r="A467" s="161" t="s">
        <v>1000</v>
      </c>
      <c r="B467" s="110"/>
    </row>
    <row r="468" s="105" customFormat="1" ht="17.25" customHeight="1" spans="1:2">
      <c r="A468" s="162" t="s">
        <v>1001</v>
      </c>
      <c r="B468" s="110">
        <f>SUM(B469:B472)</f>
        <v>3560</v>
      </c>
    </row>
    <row r="469" s="105" customFormat="1" ht="17.25" customHeight="1" spans="1:2">
      <c r="A469" s="161" t="s">
        <v>988</v>
      </c>
      <c r="B469" s="110"/>
    </row>
    <row r="470" s="105" customFormat="1" ht="17.25" customHeight="1" spans="1:2">
      <c r="A470" s="161" t="s">
        <v>1002</v>
      </c>
      <c r="B470" s="110">
        <v>3484</v>
      </c>
    </row>
    <row r="471" s="105" customFormat="1" ht="17.25" customHeight="1" spans="1:2">
      <c r="A471" s="161" t="s">
        <v>1003</v>
      </c>
      <c r="B471" s="110"/>
    </row>
    <row r="472" s="105" customFormat="1" ht="17.25" customHeight="1" spans="1:2">
      <c r="A472" s="161" t="s">
        <v>1004</v>
      </c>
      <c r="B472" s="110">
        <v>76</v>
      </c>
    </row>
    <row r="473" s="105" customFormat="1" ht="17.25" customHeight="1" spans="1:2">
      <c r="A473" s="162" t="s">
        <v>1005</v>
      </c>
      <c r="B473" s="110">
        <f>SUM(B474:B477)</f>
        <v>129</v>
      </c>
    </row>
    <row r="474" s="105" customFormat="1" ht="17.25" customHeight="1" spans="1:2">
      <c r="A474" s="161" t="s">
        <v>988</v>
      </c>
      <c r="B474" s="110"/>
    </row>
    <row r="475" s="105" customFormat="1" ht="17.25" customHeight="1" spans="1:2">
      <c r="A475" s="161" t="s">
        <v>1006</v>
      </c>
      <c r="B475" s="110"/>
    </row>
    <row r="476" s="105" customFormat="1" ht="17.25" customHeight="1" spans="1:2">
      <c r="A476" s="161" t="s">
        <v>1007</v>
      </c>
      <c r="B476" s="110"/>
    </row>
    <row r="477" s="105" customFormat="1" ht="17.25" customHeight="1" spans="1:2">
      <c r="A477" s="161" t="s">
        <v>1008</v>
      </c>
      <c r="B477" s="110">
        <v>129</v>
      </c>
    </row>
    <row r="478" s="105" customFormat="1" ht="17.25" customHeight="1" spans="1:2">
      <c r="A478" s="162" t="s">
        <v>1009</v>
      </c>
      <c r="B478" s="110">
        <f>SUM(B479:B482)</f>
        <v>25</v>
      </c>
    </row>
    <row r="479" s="105" customFormat="1" ht="17.25" customHeight="1" spans="1:2">
      <c r="A479" s="161" t="s">
        <v>1010</v>
      </c>
      <c r="B479" s="110"/>
    </row>
    <row r="480" s="105" customFormat="1" ht="17.25" customHeight="1" spans="1:2">
      <c r="A480" s="161" t="s">
        <v>1011</v>
      </c>
      <c r="B480" s="110">
        <v>25</v>
      </c>
    </row>
    <row r="481" s="105" customFormat="1" ht="17.25" customHeight="1" spans="1:2">
      <c r="A481" s="161" t="s">
        <v>1012</v>
      </c>
      <c r="B481" s="110"/>
    </row>
    <row r="482" s="105" customFormat="1" ht="17.25" customHeight="1" spans="1:2">
      <c r="A482" s="161" t="s">
        <v>1013</v>
      </c>
      <c r="B482" s="110"/>
    </row>
    <row r="483" s="105" customFormat="1" ht="17.25" customHeight="1" spans="1:2">
      <c r="A483" s="162" t="s">
        <v>1014</v>
      </c>
      <c r="B483" s="110">
        <f>SUM(B484:B489)</f>
        <v>165</v>
      </c>
    </row>
    <row r="484" s="105" customFormat="1" ht="17.25" customHeight="1" spans="1:2">
      <c r="A484" s="161" t="s">
        <v>988</v>
      </c>
      <c r="B484" s="110"/>
    </row>
    <row r="485" s="105" customFormat="1" ht="17.25" customHeight="1" spans="1:2">
      <c r="A485" s="161" t="s">
        <v>1015</v>
      </c>
      <c r="B485" s="110">
        <v>127</v>
      </c>
    </row>
    <row r="486" s="105" customFormat="1" ht="17.25" customHeight="1" spans="1:2">
      <c r="A486" s="161" t="s">
        <v>1016</v>
      </c>
      <c r="B486" s="110"/>
    </row>
    <row r="487" s="105" customFormat="1" ht="17.25" customHeight="1" spans="1:2">
      <c r="A487" s="161" t="s">
        <v>1017</v>
      </c>
      <c r="B487" s="110">
        <v>28</v>
      </c>
    </row>
    <row r="488" s="105" customFormat="1" ht="17.25" customHeight="1" spans="1:2">
      <c r="A488" s="161" t="s">
        <v>1018</v>
      </c>
      <c r="B488" s="110"/>
    </row>
    <row r="489" s="105" customFormat="1" ht="17.25" customHeight="1" spans="1:2">
      <c r="A489" s="161" t="s">
        <v>1019</v>
      </c>
      <c r="B489" s="110">
        <v>10</v>
      </c>
    </row>
    <row r="490" s="105" customFormat="1" ht="17.25" customHeight="1" spans="1:2">
      <c r="A490" s="162" t="s">
        <v>1020</v>
      </c>
      <c r="B490" s="110">
        <f>SUM(B491:B493)</f>
        <v>0</v>
      </c>
    </row>
    <row r="491" s="105" customFormat="1" ht="17.25" customHeight="1" spans="1:2">
      <c r="A491" s="161" t="s">
        <v>1021</v>
      </c>
      <c r="B491" s="110"/>
    </row>
    <row r="492" s="105" customFormat="1" ht="17.25" customHeight="1" spans="1:2">
      <c r="A492" s="161" t="s">
        <v>1022</v>
      </c>
      <c r="B492" s="110"/>
    </row>
    <row r="493" s="105" customFormat="1" ht="17.25" customHeight="1" spans="1:2">
      <c r="A493" s="161" t="s">
        <v>1023</v>
      </c>
      <c r="B493" s="110"/>
    </row>
    <row r="494" s="105" customFormat="1" ht="17.25" customHeight="1" spans="1:2">
      <c r="A494" s="162" t="s">
        <v>1024</v>
      </c>
      <c r="B494" s="110">
        <f>SUM(B495:B497)</f>
        <v>200</v>
      </c>
    </row>
    <row r="495" s="105" customFormat="1" ht="17.25" customHeight="1" spans="1:2">
      <c r="A495" s="161" t="s">
        <v>1025</v>
      </c>
      <c r="B495" s="110"/>
    </row>
    <row r="496" s="105" customFormat="1" ht="17.25" customHeight="1" spans="1:2">
      <c r="A496" s="161" t="s">
        <v>1026</v>
      </c>
      <c r="B496" s="110">
        <v>200</v>
      </c>
    </row>
    <row r="497" s="105" customFormat="1" ht="17.25" customHeight="1" spans="1:2">
      <c r="A497" s="161" t="s">
        <v>1027</v>
      </c>
      <c r="B497" s="110"/>
    </row>
    <row r="498" s="105" customFormat="1" ht="17.25" customHeight="1" spans="1:2">
      <c r="A498" s="162" t="s">
        <v>1028</v>
      </c>
      <c r="B498" s="110">
        <f>SUM(B499:B502)</f>
        <v>50662</v>
      </c>
    </row>
    <row r="499" s="105" customFormat="1" ht="17.25" customHeight="1" spans="1:2">
      <c r="A499" s="161" t="s">
        <v>1029</v>
      </c>
      <c r="B499" s="110">
        <v>5</v>
      </c>
    </row>
    <row r="500" s="105" customFormat="1" ht="17.25" customHeight="1" spans="1:2">
      <c r="A500" s="161" t="s">
        <v>1030</v>
      </c>
      <c r="B500" s="110"/>
    </row>
    <row r="501" s="105" customFormat="1" ht="17.25" customHeight="1" spans="1:2">
      <c r="A501" s="161" t="s">
        <v>1031</v>
      </c>
      <c r="B501" s="110"/>
    </row>
    <row r="502" s="105" customFormat="1" ht="17.25" customHeight="1" spans="1:2">
      <c r="A502" s="161" t="s">
        <v>1032</v>
      </c>
      <c r="B502" s="110">
        <v>50657</v>
      </c>
    </row>
    <row r="503" s="105" customFormat="1" ht="17.25" customHeight="1" spans="1:2">
      <c r="A503" s="162" t="s">
        <v>1033</v>
      </c>
      <c r="B503" s="110">
        <f>SUM(B504,B520,B528,B539,B548,B556)</f>
        <v>20763</v>
      </c>
    </row>
    <row r="504" s="105" customFormat="1" ht="17.25" customHeight="1" spans="1:2">
      <c r="A504" s="162" t="s">
        <v>1034</v>
      </c>
      <c r="B504" s="110">
        <f>SUM(B505:B519)</f>
        <v>12159</v>
      </c>
    </row>
    <row r="505" s="105" customFormat="1" ht="17.25" customHeight="1" spans="1:2">
      <c r="A505" s="161" t="s">
        <v>703</v>
      </c>
      <c r="B505" s="110">
        <v>1719</v>
      </c>
    </row>
    <row r="506" s="105" customFormat="1" ht="17.25" customHeight="1" spans="1:2">
      <c r="A506" s="161" t="s">
        <v>704</v>
      </c>
      <c r="B506" s="110">
        <v>141</v>
      </c>
    </row>
    <row r="507" s="105" customFormat="1" ht="17.25" customHeight="1" spans="1:2">
      <c r="A507" s="161" t="s">
        <v>705</v>
      </c>
      <c r="B507" s="110"/>
    </row>
    <row r="508" s="105" customFormat="1" ht="17.25" customHeight="1" spans="1:2">
      <c r="A508" s="161" t="s">
        <v>1035</v>
      </c>
      <c r="B508" s="110">
        <v>127</v>
      </c>
    </row>
    <row r="509" s="105" customFormat="1" ht="17.25" customHeight="1" spans="1:2">
      <c r="A509" s="161" t="s">
        <v>1036</v>
      </c>
      <c r="B509" s="110"/>
    </row>
    <row r="510" s="105" customFormat="1" ht="17.25" customHeight="1" spans="1:2">
      <c r="A510" s="161" t="s">
        <v>1037</v>
      </c>
      <c r="B510" s="110"/>
    </row>
    <row r="511" s="105" customFormat="1" ht="17.25" customHeight="1" spans="1:2">
      <c r="A511" s="161" t="s">
        <v>1038</v>
      </c>
      <c r="B511" s="110">
        <v>201</v>
      </c>
    </row>
    <row r="512" s="105" customFormat="1" ht="17.25" customHeight="1" spans="1:2">
      <c r="A512" s="161" t="s">
        <v>1039</v>
      </c>
      <c r="B512" s="110">
        <v>481</v>
      </c>
    </row>
    <row r="513" s="105" customFormat="1" ht="17.25" customHeight="1" spans="1:2">
      <c r="A513" s="161" t="s">
        <v>1040</v>
      </c>
      <c r="B513" s="110">
        <v>1053</v>
      </c>
    </row>
    <row r="514" s="105" customFormat="1" ht="17.25" customHeight="1" spans="1:2">
      <c r="A514" s="161" t="s">
        <v>1041</v>
      </c>
      <c r="B514" s="110"/>
    </row>
    <row r="515" s="105" customFormat="1" ht="17.25" customHeight="1" spans="1:2">
      <c r="A515" s="161" t="s">
        <v>1042</v>
      </c>
      <c r="B515" s="110"/>
    </row>
    <row r="516" s="105" customFormat="1" ht="17.25" customHeight="1" spans="1:2">
      <c r="A516" s="161" t="s">
        <v>1043</v>
      </c>
      <c r="B516" s="110">
        <v>7027</v>
      </c>
    </row>
    <row r="517" s="105" customFormat="1" ht="17.25" customHeight="1" spans="1:2">
      <c r="A517" s="161" t="s">
        <v>1044</v>
      </c>
      <c r="B517" s="110">
        <v>122</v>
      </c>
    </row>
    <row r="518" s="105" customFormat="1" ht="17.25" customHeight="1" spans="1:2">
      <c r="A518" s="161" t="s">
        <v>1045</v>
      </c>
      <c r="B518" s="110"/>
    </row>
    <row r="519" s="105" customFormat="1" ht="17.25" customHeight="1" spans="1:2">
      <c r="A519" s="161" t="s">
        <v>1046</v>
      </c>
      <c r="B519" s="110">
        <v>1288</v>
      </c>
    </row>
    <row r="520" s="105" customFormat="1" ht="17.25" customHeight="1" spans="1:2">
      <c r="A520" s="162" t="s">
        <v>1047</v>
      </c>
      <c r="B520" s="110">
        <f>SUM(B521:B527)</f>
        <v>5089</v>
      </c>
    </row>
    <row r="521" s="105" customFormat="1" ht="17.25" customHeight="1" spans="1:2">
      <c r="A521" s="161" t="s">
        <v>703</v>
      </c>
      <c r="B521" s="110"/>
    </row>
    <row r="522" s="105" customFormat="1" ht="17.25" customHeight="1" spans="1:2">
      <c r="A522" s="161" t="s">
        <v>704</v>
      </c>
      <c r="B522" s="110"/>
    </row>
    <row r="523" s="105" customFormat="1" ht="17.25" customHeight="1" spans="1:2">
      <c r="A523" s="161" t="s">
        <v>705</v>
      </c>
      <c r="B523" s="110"/>
    </row>
    <row r="524" s="105" customFormat="1" ht="17.25" customHeight="1" spans="1:2">
      <c r="A524" s="161" t="s">
        <v>1048</v>
      </c>
      <c r="B524" s="110">
        <v>976</v>
      </c>
    </row>
    <row r="525" s="105" customFormat="1" ht="17.25" customHeight="1" spans="1:2">
      <c r="A525" s="161" t="s">
        <v>1049</v>
      </c>
      <c r="B525" s="110">
        <v>3067</v>
      </c>
    </row>
    <row r="526" s="105" customFormat="1" ht="17.25" customHeight="1" spans="1:2">
      <c r="A526" s="161" t="s">
        <v>1050</v>
      </c>
      <c r="B526" s="110">
        <v>274</v>
      </c>
    </row>
    <row r="527" s="105" customFormat="1" ht="17.25" customHeight="1" spans="1:2">
      <c r="A527" s="161" t="s">
        <v>1051</v>
      </c>
      <c r="B527" s="110">
        <v>772</v>
      </c>
    </row>
    <row r="528" s="105" customFormat="1" ht="17.25" customHeight="1" spans="1:2">
      <c r="A528" s="162" t="s">
        <v>1052</v>
      </c>
      <c r="B528" s="110">
        <f>SUM(B529:B538)</f>
        <v>1069</v>
      </c>
    </row>
    <row r="529" s="105" customFormat="1" ht="17.25" customHeight="1" spans="1:2">
      <c r="A529" s="161" t="s">
        <v>703</v>
      </c>
      <c r="B529" s="110"/>
    </row>
    <row r="530" s="105" customFormat="1" ht="17.25" customHeight="1" spans="1:2">
      <c r="A530" s="161" t="s">
        <v>704</v>
      </c>
      <c r="B530" s="110"/>
    </row>
    <row r="531" s="105" customFormat="1" ht="17.25" customHeight="1" spans="1:2">
      <c r="A531" s="161" t="s">
        <v>705</v>
      </c>
      <c r="B531" s="110"/>
    </row>
    <row r="532" s="105" customFormat="1" ht="17.25" customHeight="1" spans="1:2">
      <c r="A532" s="161" t="s">
        <v>1053</v>
      </c>
      <c r="B532" s="110"/>
    </row>
    <row r="533" s="105" customFormat="1" ht="17.25" customHeight="1" spans="1:2">
      <c r="A533" s="161" t="s">
        <v>1054</v>
      </c>
      <c r="B533" s="110">
        <v>100</v>
      </c>
    </row>
    <row r="534" s="105" customFormat="1" ht="17.25" customHeight="1" spans="1:2">
      <c r="A534" s="161" t="s">
        <v>1055</v>
      </c>
      <c r="B534" s="110"/>
    </row>
    <row r="535" s="105" customFormat="1" ht="17.25" customHeight="1" spans="1:2">
      <c r="A535" s="161" t="s">
        <v>1056</v>
      </c>
      <c r="B535" s="110">
        <v>393</v>
      </c>
    </row>
    <row r="536" s="105" customFormat="1" ht="17.25" customHeight="1" spans="1:2">
      <c r="A536" s="161" t="s">
        <v>1057</v>
      </c>
      <c r="B536" s="110">
        <v>576</v>
      </c>
    </row>
    <row r="537" s="105" customFormat="1" ht="17.25" customHeight="1" spans="1:2">
      <c r="A537" s="161" t="s">
        <v>1058</v>
      </c>
      <c r="B537" s="110"/>
    </row>
    <row r="538" s="105" customFormat="1" ht="17.25" customHeight="1" spans="1:2">
      <c r="A538" s="161" t="s">
        <v>1059</v>
      </c>
      <c r="B538" s="110"/>
    </row>
    <row r="539" s="105" customFormat="1" ht="17.25" customHeight="1" spans="1:2">
      <c r="A539" s="109" t="s">
        <v>1060</v>
      </c>
      <c r="B539" s="110">
        <f>SUM(B540:B547)</f>
        <v>306</v>
      </c>
    </row>
    <row r="540" s="105" customFormat="1" ht="17.25" customHeight="1" spans="1:2">
      <c r="A540" s="111" t="s">
        <v>703</v>
      </c>
      <c r="B540" s="110"/>
    </row>
    <row r="541" s="105" customFormat="1" ht="17.25" customHeight="1" spans="1:2">
      <c r="A541" s="111" t="s">
        <v>704</v>
      </c>
      <c r="B541" s="110"/>
    </row>
    <row r="542" s="105" customFormat="1" ht="17.25" customHeight="1" spans="1:2">
      <c r="A542" s="111" t="s">
        <v>705</v>
      </c>
      <c r="B542" s="110"/>
    </row>
    <row r="543" s="105" customFormat="1" ht="17.25" customHeight="1" spans="1:2">
      <c r="A543" s="111" t="s">
        <v>1061</v>
      </c>
      <c r="B543" s="110"/>
    </row>
    <row r="544" s="105" customFormat="1" ht="17.25" customHeight="1" spans="1:2">
      <c r="A544" s="111" t="s">
        <v>1062</v>
      </c>
      <c r="B544" s="110">
        <v>2</v>
      </c>
    </row>
    <row r="545" s="105" customFormat="1" ht="17.25" customHeight="1" spans="1:2">
      <c r="A545" s="111" t="s">
        <v>1063</v>
      </c>
      <c r="B545" s="110"/>
    </row>
    <row r="546" s="105" customFormat="1" ht="17.25" customHeight="1" spans="1:2">
      <c r="A546" s="111" t="s">
        <v>1064</v>
      </c>
      <c r="B546" s="110">
        <v>304</v>
      </c>
    </row>
    <row r="547" s="105" customFormat="1" ht="17.25" customHeight="1" spans="1:2">
      <c r="A547" s="111" t="s">
        <v>1065</v>
      </c>
      <c r="B547" s="110"/>
    </row>
    <row r="548" s="105" customFormat="1" ht="17.25" customHeight="1" spans="1:2">
      <c r="A548" s="109" t="s">
        <v>1066</v>
      </c>
      <c r="B548" s="110">
        <f>SUM(B549:B555)</f>
        <v>1698</v>
      </c>
    </row>
    <row r="549" s="105" customFormat="1" ht="17.25" customHeight="1" spans="1:2">
      <c r="A549" s="111" t="s">
        <v>703</v>
      </c>
      <c r="B549" s="110"/>
    </row>
    <row r="550" s="105" customFormat="1" ht="17.25" customHeight="1" spans="1:2">
      <c r="A550" s="111" t="s">
        <v>704</v>
      </c>
      <c r="B550" s="110"/>
    </row>
    <row r="551" s="105" customFormat="1" ht="17.25" customHeight="1" spans="1:2">
      <c r="A551" s="111" t="s">
        <v>705</v>
      </c>
      <c r="B551" s="110"/>
    </row>
    <row r="552" s="105" customFormat="1" ht="17.25" customHeight="1" spans="1:2">
      <c r="A552" s="111" t="s">
        <v>1067</v>
      </c>
      <c r="B552" s="110"/>
    </row>
    <row r="553" s="105" customFormat="1" ht="17.25" customHeight="1" spans="1:2">
      <c r="A553" s="111" t="s">
        <v>1068</v>
      </c>
      <c r="B553" s="110"/>
    </row>
    <row r="554" s="105" customFormat="1" ht="17.25" customHeight="1" spans="1:2">
      <c r="A554" s="111" t="s">
        <v>1069</v>
      </c>
      <c r="B554" s="110">
        <v>1536</v>
      </c>
    </row>
    <row r="555" s="105" customFormat="1" ht="17.25" customHeight="1" spans="1:2">
      <c r="A555" s="111" t="s">
        <v>1070</v>
      </c>
      <c r="B555" s="110">
        <v>162</v>
      </c>
    </row>
    <row r="556" s="105" customFormat="1" ht="17.25" customHeight="1" spans="1:2">
      <c r="A556" s="162" t="s">
        <v>1071</v>
      </c>
      <c r="B556" s="110">
        <f>SUM(B557:B559)</f>
        <v>442</v>
      </c>
    </row>
    <row r="557" s="105" customFormat="1" ht="17.25" customHeight="1" spans="1:2">
      <c r="A557" s="161" t="s">
        <v>1072</v>
      </c>
      <c r="B557" s="110">
        <v>2</v>
      </c>
    </row>
    <row r="558" s="105" customFormat="1" ht="17.25" customHeight="1" spans="1:2">
      <c r="A558" s="161" t="s">
        <v>1073</v>
      </c>
      <c r="B558" s="110">
        <v>176</v>
      </c>
    </row>
    <row r="559" s="105" customFormat="1" ht="17.25" customHeight="1" spans="1:2">
      <c r="A559" s="161" t="s">
        <v>1074</v>
      </c>
      <c r="B559" s="110">
        <v>264</v>
      </c>
    </row>
    <row r="560" s="105" customFormat="1" ht="17.25" customHeight="1" spans="1:2">
      <c r="A560" s="162" t="s">
        <v>1075</v>
      </c>
      <c r="B560" s="110">
        <f>SUM(B561,B580,B588,B590,B599,B603,B613,B622,B629,B637,B646,B652,B655,B658,B661,B664,B667,B671,B675,B684,B687)</f>
        <v>156433</v>
      </c>
    </row>
    <row r="561" s="105" customFormat="1" ht="17.25" customHeight="1" spans="1:2">
      <c r="A561" s="162" t="s">
        <v>1076</v>
      </c>
      <c r="B561" s="110">
        <f>SUM(B562:B579)</f>
        <v>4673</v>
      </c>
    </row>
    <row r="562" s="105" customFormat="1" ht="17.25" customHeight="1" spans="1:2">
      <c r="A562" s="161" t="s">
        <v>703</v>
      </c>
      <c r="B562" s="110">
        <v>1822</v>
      </c>
    </row>
    <row r="563" s="105" customFormat="1" ht="17.25" customHeight="1" spans="1:2">
      <c r="A563" s="161" t="s">
        <v>704</v>
      </c>
      <c r="B563" s="110">
        <v>341</v>
      </c>
    </row>
    <row r="564" s="105" customFormat="1" ht="17.25" customHeight="1" spans="1:2">
      <c r="A564" s="161" t="s">
        <v>705</v>
      </c>
      <c r="B564" s="110"/>
    </row>
    <row r="565" s="105" customFormat="1" ht="17.25" customHeight="1" spans="1:2">
      <c r="A565" s="161" t="s">
        <v>1077</v>
      </c>
      <c r="B565" s="110"/>
    </row>
    <row r="566" s="105" customFormat="1" ht="17.25" customHeight="1" spans="1:2">
      <c r="A566" s="161" t="s">
        <v>1078</v>
      </c>
      <c r="B566" s="110"/>
    </row>
    <row r="567" s="105" customFormat="1" ht="17.25" customHeight="1" spans="1:2">
      <c r="A567" s="161" t="s">
        <v>1079</v>
      </c>
      <c r="B567" s="110">
        <v>138</v>
      </c>
    </row>
    <row r="568" s="105" customFormat="1" ht="17.25" customHeight="1" spans="1:2">
      <c r="A568" s="161" t="s">
        <v>1080</v>
      </c>
      <c r="B568" s="110"/>
    </row>
    <row r="569" s="105" customFormat="1" ht="17.25" customHeight="1" spans="1:2">
      <c r="A569" s="161" t="s">
        <v>743</v>
      </c>
      <c r="B569" s="110"/>
    </row>
    <row r="570" s="105" customFormat="1" ht="17.25" customHeight="1" spans="1:2">
      <c r="A570" s="161" t="s">
        <v>1081</v>
      </c>
      <c r="B570" s="110">
        <v>54</v>
      </c>
    </row>
    <row r="571" s="105" customFormat="1" ht="17.25" customHeight="1" spans="1:2">
      <c r="A571" s="161" t="s">
        <v>1082</v>
      </c>
      <c r="B571" s="110"/>
    </row>
    <row r="572" s="105" customFormat="1" ht="17.25" customHeight="1" spans="1:2">
      <c r="A572" s="161" t="s">
        <v>1083</v>
      </c>
      <c r="B572" s="110"/>
    </row>
    <row r="573" s="105" customFormat="1" ht="17.25" customHeight="1" spans="1:2">
      <c r="A573" s="161" t="s">
        <v>1084</v>
      </c>
      <c r="B573" s="110"/>
    </row>
    <row r="574" s="105" customFormat="1" ht="17.25" customHeight="1" spans="1:2">
      <c r="A574" s="161" t="s">
        <v>1085</v>
      </c>
      <c r="B574" s="110"/>
    </row>
    <row r="575" s="105" customFormat="1" ht="17.25" customHeight="1" spans="1:2">
      <c r="A575" s="161" t="s">
        <v>1086</v>
      </c>
      <c r="B575" s="110"/>
    </row>
    <row r="576" s="105" customFormat="1" ht="17.25" customHeight="1" spans="1:2">
      <c r="A576" s="161" t="s">
        <v>1087</v>
      </c>
      <c r="B576" s="110">
        <v>114</v>
      </c>
    </row>
    <row r="577" s="105" customFormat="1" ht="17.25" customHeight="1" spans="1:2">
      <c r="A577" s="161" t="s">
        <v>1088</v>
      </c>
      <c r="B577" s="110">
        <v>341</v>
      </c>
    </row>
    <row r="578" s="105" customFormat="1" ht="17.25" customHeight="1" spans="1:2">
      <c r="A578" s="161" t="s">
        <v>712</v>
      </c>
      <c r="B578" s="110"/>
    </row>
    <row r="579" s="105" customFormat="1" ht="17.25" customHeight="1" spans="1:2">
      <c r="A579" s="161" t="s">
        <v>1089</v>
      </c>
      <c r="B579" s="110">
        <v>1863</v>
      </c>
    </row>
    <row r="580" s="105" customFormat="1" ht="17.25" customHeight="1" spans="1:2">
      <c r="A580" s="162" t="s">
        <v>1090</v>
      </c>
      <c r="B580" s="110">
        <f>SUM(B581:B587)</f>
        <v>2589</v>
      </c>
    </row>
    <row r="581" s="105" customFormat="1" ht="17.25" customHeight="1" spans="1:2">
      <c r="A581" s="161" t="s">
        <v>703</v>
      </c>
      <c r="B581" s="110">
        <v>890</v>
      </c>
    </row>
    <row r="582" s="105" customFormat="1" ht="17.25" customHeight="1" spans="1:2">
      <c r="A582" s="161" t="s">
        <v>704</v>
      </c>
      <c r="B582" s="110">
        <v>539</v>
      </c>
    </row>
    <row r="583" s="105" customFormat="1" ht="17.25" customHeight="1" spans="1:2">
      <c r="A583" s="161" t="s">
        <v>705</v>
      </c>
      <c r="B583" s="110"/>
    </row>
    <row r="584" s="105" customFormat="1" ht="17.25" customHeight="1" spans="1:2">
      <c r="A584" s="161" t="s">
        <v>1091</v>
      </c>
      <c r="B584" s="110">
        <v>380</v>
      </c>
    </row>
    <row r="585" s="105" customFormat="1" ht="17.25" customHeight="1" spans="1:2">
      <c r="A585" s="161" t="s">
        <v>1092</v>
      </c>
      <c r="B585" s="110"/>
    </row>
    <row r="586" s="105" customFormat="1" ht="17.25" customHeight="1" spans="1:2">
      <c r="A586" s="161" t="s">
        <v>1093</v>
      </c>
      <c r="B586" s="110">
        <v>466</v>
      </c>
    </row>
    <row r="587" s="105" customFormat="1" ht="17.25" customHeight="1" spans="1:2">
      <c r="A587" s="161" t="s">
        <v>1094</v>
      </c>
      <c r="B587" s="110">
        <v>314</v>
      </c>
    </row>
    <row r="588" s="105" customFormat="1" ht="17.25" customHeight="1" spans="1:2">
      <c r="A588" s="162" t="s">
        <v>1095</v>
      </c>
      <c r="B588" s="110">
        <f>B589</f>
        <v>0</v>
      </c>
    </row>
    <row r="589" s="105" customFormat="1" ht="17.25" customHeight="1" spans="1:2">
      <c r="A589" s="161" t="s">
        <v>1096</v>
      </c>
      <c r="B589" s="110"/>
    </row>
    <row r="590" s="105" customFormat="1" ht="17.25" customHeight="1" spans="1:2">
      <c r="A590" s="162" t="s">
        <v>1097</v>
      </c>
      <c r="B590" s="110">
        <f>SUM(B591:B598)</f>
        <v>69128</v>
      </c>
    </row>
    <row r="591" s="105" customFormat="1" ht="17.25" customHeight="1" spans="1:2">
      <c r="A591" s="161" t="s">
        <v>1098</v>
      </c>
      <c r="B591" s="110">
        <v>8741</v>
      </c>
    </row>
    <row r="592" s="105" customFormat="1" ht="17.25" customHeight="1" spans="1:2">
      <c r="A592" s="161" t="s">
        <v>1099</v>
      </c>
      <c r="B592" s="110">
        <v>16930</v>
      </c>
    </row>
    <row r="593" s="105" customFormat="1" ht="17.25" customHeight="1" spans="1:2">
      <c r="A593" s="161" t="s">
        <v>1100</v>
      </c>
      <c r="B593" s="110">
        <v>7</v>
      </c>
    </row>
    <row r="594" s="105" customFormat="1" ht="17.25" customHeight="1" spans="1:2">
      <c r="A594" s="161" t="s">
        <v>1101</v>
      </c>
      <c r="B594" s="110">
        <v>26006</v>
      </c>
    </row>
    <row r="595" s="105" customFormat="1" ht="17.25" customHeight="1" spans="1:2">
      <c r="A595" s="161" t="s">
        <v>1102</v>
      </c>
      <c r="B595" s="110">
        <v>15762</v>
      </c>
    </row>
    <row r="596" s="105" customFormat="1" ht="17.25" customHeight="1" spans="1:2">
      <c r="A596" s="161" t="s">
        <v>1103</v>
      </c>
      <c r="B596" s="110">
        <v>681</v>
      </c>
    </row>
    <row r="597" s="105" customFormat="1" ht="17.25" customHeight="1" spans="1:2">
      <c r="A597" s="161" t="s">
        <v>1104</v>
      </c>
      <c r="B597" s="110"/>
    </row>
    <row r="598" s="105" customFormat="1" ht="17.25" customHeight="1" spans="1:2">
      <c r="A598" s="161" t="s">
        <v>1105</v>
      </c>
      <c r="B598" s="110">
        <v>1001</v>
      </c>
    </row>
    <row r="599" s="105" customFormat="1" ht="17.25" customHeight="1" spans="1:2">
      <c r="A599" s="162" t="s">
        <v>1106</v>
      </c>
      <c r="B599" s="110">
        <f>SUM(B600:B602)</f>
        <v>2794</v>
      </c>
    </row>
    <row r="600" s="105" customFormat="1" ht="17.25" customHeight="1" spans="1:2">
      <c r="A600" s="161" t="s">
        <v>1107</v>
      </c>
      <c r="B600" s="110">
        <v>2794</v>
      </c>
    </row>
    <row r="601" s="105" customFormat="1" ht="17.25" customHeight="1" spans="1:2">
      <c r="A601" s="161" t="s">
        <v>1108</v>
      </c>
      <c r="B601" s="110"/>
    </row>
    <row r="602" s="105" customFormat="1" ht="17.25" customHeight="1" spans="1:2">
      <c r="A602" s="161" t="s">
        <v>1109</v>
      </c>
      <c r="B602" s="110"/>
    </row>
    <row r="603" s="105" customFormat="1" ht="17.25" customHeight="1" spans="1:2">
      <c r="A603" s="162" t="s">
        <v>1110</v>
      </c>
      <c r="B603" s="110">
        <f>SUM(B604:B612)</f>
        <v>1956</v>
      </c>
    </row>
    <row r="604" s="105" customFormat="1" ht="17.25" customHeight="1" spans="1:2">
      <c r="A604" s="161" t="s">
        <v>1111</v>
      </c>
      <c r="B604" s="110">
        <v>64</v>
      </c>
    </row>
    <row r="605" s="105" customFormat="1" ht="17.25" customHeight="1" spans="1:2">
      <c r="A605" s="161" t="s">
        <v>1112</v>
      </c>
      <c r="B605" s="110"/>
    </row>
    <row r="606" s="105" customFormat="1" ht="17.25" customHeight="1" spans="1:2">
      <c r="A606" s="161" t="s">
        <v>1113</v>
      </c>
      <c r="B606" s="110">
        <v>10</v>
      </c>
    </row>
    <row r="607" s="105" customFormat="1" ht="17.25" customHeight="1" spans="1:2">
      <c r="A607" s="161" t="s">
        <v>1114</v>
      </c>
      <c r="B607" s="110"/>
    </row>
    <row r="608" s="105" customFormat="1" ht="17.25" customHeight="1" spans="1:2">
      <c r="A608" s="161" t="s">
        <v>1115</v>
      </c>
      <c r="B608" s="110"/>
    </row>
    <row r="609" s="105" customFormat="1" ht="17.25" customHeight="1" spans="1:2">
      <c r="A609" s="161" t="s">
        <v>1116</v>
      </c>
      <c r="B609" s="110"/>
    </row>
    <row r="610" s="105" customFormat="1" ht="17.25" customHeight="1" spans="1:2">
      <c r="A610" s="161" t="s">
        <v>1117</v>
      </c>
      <c r="B610" s="110"/>
    </row>
    <row r="611" s="105" customFormat="1" ht="17.25" customHeight="1" spans="1:2">
      <c r="A611" s="161" t="s">
        <v>1118</v>
      </c>
      <c r="B611" s="110">
        <v>297</v>
      </c>
    </row>
    <row r="612" s="105" customFormat="1" ht="17.25" customHeight="1" spans="1:2">
      <c r="A612" s="161" t="s">
        <v>1119</v>
      </c>
      <c r="B612" s="110">
        <v>1585</v>
      </c>
    </row>
    <row r="613" s="105" customFormat="1" ht="17.25" customHeight="1" spans="1:2">
      <c r="A613" s="162" t="s">
        <v>1120</v>
      </c>
      <c r="B613" s="110">
        <f>SUM(B614:B621)</f>
        <v>8623</v>
      </c>
    </row>
    <row r="614" s="105" customFormat="1" ht="17.25" customHeight="1" spans="1:2">
      <c r="A614" s="161" t="s">
        <v>1121</v>
      </c>
      <c r="B614" s="110">
        <v>1003</v>
      </c>
    </row>
    <row r="615" s="105" customFormat="1" ht="17.25" customHeight="1" spans="1:2">
      <c r="A615" s="161" t="s">
        <v>1122</v>
      </c>
      <c r="B615" s="110"/>
    </row>
    <row r="616" s="105" customFormat="1" ht="17.25" customHeight="1" spans="1:2">
      <c r="A616" s="161" t="s">
        <v>1123</v>
      </c>
      <c r="B616" s="110">
        <v>250</v>
      </c>
    </row>
    <row r="617" s="105" customFormat="1" ht="17.25" customHeight="1" spans="1:2">
      <c r="A617" s="161" t="s">
        <v>1124</v>
      </c>
      <c r="B617" s="110">
        <v>2741</v>
      </c>
    </row>
    <row r="618" s="105" customFormat="1" ht="17.25" customHeight="1" spans="1:2">
      <c r="A618" s="161" t="s">
        <v>1125</v>
      </c>
      <c r="B618" s="110"/>
    </row>
    <row r="619" s="105" customFormat="1" ht="17.25" customHeight="1" spans="1:2">
      <c r="A619" s="161" t="s">
        <v>1126</v>
      </c>
      <c r="B619" s="110">
        <v>64</v>
      </c>
    </row>
    <row r="620" s="105" customFormat="1" ht="17.25" customHeight="1" spans="1:2">
      <c r="A620" s="161" t="s">
        <v>1127</v>
      </c>
      <c r="B620" s="110">
        <v>5</v>
      </c>
    </row>
    <row r="621" s="105" customFormat="1" ht="17.25" customHeight="1" spans="1:2">
      <c r="A621" s="161" t="s">
        <v>1128</v>
      </c>
      <c r="B621" s="110">
        <v>4560</v>
      </c>
    </row>
    <row r="622" s="105" customFormat="1" ht="17.25" customHeight="1" spans="1:2">
      <c r="A622" s="162" t="s">
        <v>1129</v>
      </c>
      <c r="B622" s="110">
        <f>SUM(B623:B628)</f>
        <v>930</v>
      </c>
    </row>
    <row r="623" s="105" customFormat="1" ht="17.25" customHeight="1" spans="1:2">
      <c r="A623" s="161" t="s">
        <v>1130</v>
      </c>
      <c r="B623" s="110">
        <v>291</v>
      </c>
    </row>
    <row r="624" s="105" customFormat="1" ht="17.25" customHeight="1" spans="1:2">
      <c r="A624" s="161" t="s">
        <v>1131</v>
      </c>
      <c r="B624" s="110">
        <v>307</v>
      </c>
    </row>
    <row r="625" s="105" customFormat="1" ht="17.25" customHeight="1" spans="1:2">
      <c r="A625" s="161" t="s">
        <v>1132</v>
      </c>
      <c r="B625" s="110">
        <v>25</v>
      </c>
    </row>
    <row r="626" s="105" customFormat="1" ht="17.25" customHeight="1" spans="1:2">
      <c r="A626" s="161" t="s">
        <v>1133</v>
      </c>
      <c r="B626" s="110"/>
    </row>
    <row r="627" s="105" customFormat="1" ht="17.25" customHeight="1" spans="1:2">
      <c r="A627" s="161" t="s">
        <v>1134</v>
      </c>
      <c r="B627" s="110">
        <v>223</v>
      </c>
    </row>
    <row r="628" s="105" customFormat="1" ht="17.25" customHeight="1" spans="1:2">
      <c r="A628" s="161" t="s">
        <v>1135</v>
      </c>
      <c r="B628" s="110">
        <v>84</v>
      </c>
    </row>
    <row r="629" s="105" customFormat="1" ht="17.25" customHeight="1" spans="1:2">
      <c r="A629" s="162" t="s">
        <v>1136</v>
      </c>
      <c r="B629" s="110">
        <f>SUM(B630:B636)</f>
        <v>10631</v>
      </c>
    </row>
    <row r="630" s="105" customFormat="1" ht="17.25" customHeight="1" spans="1:2">
      <c r="A630" s="161" t="s">
        <v>1137</v>
      </c>
      <c r="B630" s="110">
        <v>310</v>
      </c>
    </row>
    <row r="631" s="105" customFormat="1" ht="17.25" customHeight="1" spans="1:2">
      <c r="A631" s="161" t="s">
        <v>1138</v>
      </c>
      <c r="B631" s="110">
        <v>2461</v>
      </c>
    </row>
    <row r="632" s="105" customFormat="1" ht="17.25" customHeight="1" spans="1:2">
      <c r="A632" s="161" t="s">
        <v>1139</v>
      </c>
      <c r="B632" s="110"/>
    </row>
    <row r="633" s="105" customFormat="1" ht="17.25" customHeight="1" spans="1:2">
      <c r="A633" s="161" t="s">
        <v>1140</v>
      </c>
      <c r="B633" s="110">
        <v>486</v>
      </c>
    </row>
    <row r="634" s="105" customFormat="1" ht="17.25" customHeight="1" spans="1:2">
      <c r="A634" s="161" t="s">
        <v>1141</v>
      </c>
      <c r="B634" s="110">
        <v>14</v>
      </c>
    </row>
    <row r="635" s="105" customFormat="1" ht="17.25" customHeight="1" spans="1:2">
      <c r="A635" s="161" t="s">
        <v>1142</v>
      </c>
      <c r="B635" s="110">
        <v>1890</v>
      </c>
    </row>
    <row r="636" s="105" customFormat="1" ht="17.25" customHeight="1" spans="1:2">
      <c r="A636" s="161" t="s">
        <v>1143</v>
      </c>
      <c r="B636" s="110">
        <v>5470</v>
      </c>
    </row>
    <row r="637" s="105" customFormat="1" ht="17.25" customHeight="1" spans="1:2">
      <c r="A637" s="162" t="s">
        <v>1144</v>
      </c>
      <c r="B637" s="110">
        <f>SUM(B638:B645)</f>
        <v>3747</v>
      </c>
    </row>
    <row r="638" s="105" customFormat="1" ht="17.25" customHeight="1" spans="1:2">
      <c r="A638" s="161" t="s">
        <v>703</v>
      </c>
      <c r="B638" s="110">
        <v>183</v>
      </c>
    </row>
    <row r="639" s="105" customFormat="1" ht="17.25" customHeight="1" spans="1:2">
      <c r="A639" s="161" t="s">
        <v>704</v>
      </c>
      <c r="B639" s="110">
        <v>65</v>
      </c>
    </row>
    <row r="640" s="105" customFormat="1" ht="17.25" customHeight="1" spans="1:2">
      <c r="A640" s="161" t="s">
        <v>705</v>
      </c>
      <c r="B640" s="110"/>
    </row>
    <row r="641" s="105" customFormat="1" ht="17.25" customHeight="1" spans="1:2">
      <c r="A641" s="161" t="s">
        <v>1145</v>
      </c>
      <c r="B641" s="110">
        <v>350</v>
      </c>
    </row>
    <row r="642" s="105" customFormat="1" ht="17.25" customHeight="1" spans="1:2">
      <c r="A642" s="161" t="s">
        <v>1146</v>
      </c>
      <c r="B642" s="110">
        <v>698</v>
      </c>
    </row>
    <row r="643" s="105" customFormat="1" ht="17.25" customHeight="1" spans="1:2">
      <c r="A643" s="161" t="s">
        <v>1147</v>
      </c>
      <c r="B643" s="110">
        <v>8</v>
      </c>
    </row>
    <row r="644" s="105" customFormat="1" ht="17.25" customHeight="1" spans="1:2">
      <c r="A644" s="161" t="s">
        <v>1148</v>
      </c>
      <c r="B644" s="110">
        <v>1732</v>
      </c>
    </row>
    <row r="645" s="105" customFormat="1" ht="17.25" customHeight="1" spans="1:2">
      <c r="A645" s="161" t="s">
        <v>1149</v>
      </c>
      <c r="B645" s="110">
        <v>711</v>
      </c>
    </row>
    <row r="646" s="105" customFormat="1" ht="17.25" customHeight="1" spans="1:2">
      <c r="A646" s="162" t="s">
        <v>1150</v>
      </c>
      <c r="B646" s="110">
        <f>SUM(B647:B651)</f>
        <v>190</v>
      </c>
    </row>
    <row r="647" s="105" customFormat="1" ht="17.25" customHeight="1" spans="1:2">
      <c r="A647" s="161" t="s">
        <v>703</v>
      </c>
      <c r="B647" s="110">
        <v>85</v>
      </c>
    </row>
    <row r="648" s="105" customFormat="1" ht="17.25" customHeight="1" spans="1:2">
      <c r="A648" s="161" t="s">
        <v>704</v>
      </c>
      <c r="B648" s="110">
        <v>92</v>
      </c>
    </row>
    <row r="649" s="105" customFormat="1" ht="17.25" customHeight="1" spans="1:2">
      <c r="A649" s="161" t="s">
        <v>705</v>
      </c>
      <c r="B649" s="110"/>
    </row>
    <row r="650" s="105" customFormat="1" ht="17.25" customHeight="1" spans="1:2">
      <c r="A650" s="161" t="s">
        <v>712</v>
      </c>
      <c r="B650" s="110"/>
    </row>
    <row r="651" s="105" customFormat="1" ht="17.25" customHeight="1" spans="1:2">
      <c r="A651" s="161" t="s">
        <v>1151</v>
      </c>
      <c r="B651" s="110">
        <v>13</v>
      </c>
    </row>
    <row r="652" s="105" customFormat="1" ht="17.25" customHeight="1" spans="1:2">
      <c r="A652" s="162" t="s">
        <v>1152</v>
      </c>
      <c r="B652" s="110">
        <f>SUM(B653:B654)</f>
        <v>6815</v>
      </c>
    </row>
    <row r="653" s="105" customFormat="1" ht="17.25" customHeight="1" spans="1:2">
      <c r="A653" s="161" t="s">
        <v>1153</v>
      </c>
      <c r="B653" s="110">
        <v>741</v>
      </c>
    </row>
    <row r="654" s="105" customFormat="1" ht="17.25" customHeight="1" spans="1:2">
      <c r="A654" s="161" t="s">
        <v>1154</v>
      </c>
      <c r="B654" s="110">
        <v>6074</v>
      </c>
    </row>
    <row r="655" s="105" customFormat="1" ht="17.25" customHeight="1" spans="1:2">
      <c r="A655" s="162" t="s">
        <v>1155</v>
      </c>
      <c r="B655" s="110">
        <f>SUM(B656:B657)</f>
        <v>375</v>
      </c>
    </row>
    <row r="656" s="105" customFormat="1" ht="17.25" customHeight="1" spans="1:2">
      <c r="A656" s="161" t="s">
        <v>1156</v>
      </c>
      <c r="B656" s="110">
        <v>295</v>
      </c>
    </row>
    <row r="657" s="105" customFormat="1" ht="17.25" customHeight="1" spans="1:2">
      <c r="A657" s="161" t="s">
        <v>1157</v>
      </c>
      <c r="B657" s="110">
        <v>80</v>
      </c>
    </row>
    <row r="658" s="105" customFormat="1" ht="17.25" customHeight="1" spans="1:2">
      <c r="A658" s="162" t="s">
        <v>1158</v>
      </c>
      <c r="B658" s="110">
        <f>SUM(B659:B660)</f>
        <v>3735</v>
      </c>
    </row>
    <row r="659" s="105" customFormat="1" ht="17.25" customHeight="1" spans="1:2">
      <c r="A659" s="161" t="s">
        <v>1159</v>
      </c>
      <c r="B659" s="110">
        <v>560</v>
      </c>
    </row>
    <row r="660" s="105" customFormat="1" ht="17.25" customHeight="1" spans="1:2">
      <c r="A660" s="161" t="s">
        <v>1160</v>
      </c>
      <c r="B660" s="110">
        <v>3175</v>
      </c>
    </row>
    <row r="661" s="105" customFormat="1" ht="17.25" customHeight="1" spans="1:2">
      <c r="A661" s="162" t="s">
        <v>1161</v>
      </c>
      <c r="B661" s="110">
        <f>SUM(B662:B663)</f>
        <v>0</v>
      </c>
    </row>
    <row r="662" s="105" customFormat="1" ht="17.25" customHeight="1" spans="1:2">
      <c r="A662" s="161" t="s">
        <v>1162</v>
      </c>
      <c r="B662" s="110"/>
    </row>
    <row r="663" s="105" customFormat="1" ht="17.25" customHeight="1" spans="1:2">
      <c r="A663" s="161" t="s">
        <v>1163</v>
      </c>
      <c r="B663" s="110"/>
    </row>
    <row r="664" s="105" customFormat="1" ht="17.25" customHeight="1" spans="1:2">
      <c r="A664" s="162" t="s">
        <v>1164</v>
      </c>
      <c r="B664" s="110">
        <f>SUM(B665:B666)</f>
        <v>8490</v>
      </c>
    </row>
    <row r="665" s="105" customFormat="1" ht="17.25" customHeight="1" spans="1:2">
      <c r="A665" s="161" t="s">
        <v>1165</v>
      </c>
      <c r="B665" s="110">
        <v>1064</v>
      </c>
    </row>
    <row r="666" s="105" customFormat="1" ht="17.25" customHeight="1" spans="1:2">
      <c r="A666" s="161" t="s">
        <v>1166</v>
      </c>
      <c r="B666" s="110">
        <v>7426</v>
      </c>
    </row>
    <row r="667" s="105" customFormat="1" ht="17.25" customHeight="1" spans="1:2">
      <c r="A667" s="162" t="s">
        <v>1167</v>
      </c>
      <c r="B667" s="110">
        <f>SUM(B668:B670)</f>
        <v>29160</v>
      </c>
    </row>
    <row r="668" s="105" customFormat="1" ht="17.25" customHeight="1" spans="1:2">
      <c r="A668" s="161" t="s">
        <v>1168</v>
      </c>
      <c r="B668" s="110"/>
    </row>
    <row r="669" s="105" customFormat="1" ht="17.25" customHeight="1" spans="1:2">
      <c r="A669" s="161" t="s">
        <v>1169</v>
      </c>
      <c r="B669" s="110">
        <v>29160</v>
      </c>
    </row>
    <row r="670" s="105" customFormat="1" ht="17.25" customHeight="1" spans="1:2">
      <c r="A670" s="161" t="s">
        <v>1170</v>
      </c>
      <c r="B670" s="110"/>
    </row>
    <row r="671" s="105" customFormat="1" ht="17.25" customHeight="1" spans="1:2">
      <c r="A671" s="162" t="s">
        <v>1171</v>
      </c>
      <c r="B671" s="110">
        <f>SUM(B672:B674)</f>
        <v>0</v>
      </c>
    </row>
    <row r="672" s="105" customFormat="1" ht="17.25" customHeight="1" spans="1:2">
      <c r="A672" s="161" t="s">
        <v>1172</v>
      </c>
      <c r="B672" s="110"/>
    </row>
    <row r="673" s="105" customFormat="1" ht="17.25" customHeight="1" spans="1:2">
      <c r="A673" s="161" t="s">
        <v>1173</v>
      </c>
      <c r="B673" s="110"/>
    </row>
    <row r="674" s="105" customFormat="1" ht="17.25" customHeight="1" spans="1:2">
      <c r="A674" s="161" t="s">
        <v>1174</v>
      </c>
      <c r="B674" s="110"/>
    </row>
    <row r="675" s="105" customFormat="1" ht="17.25" customHeight="1" spans="1:2">
      <c r="A675" s="162" t="s">
        <v>1175</v>
      </c>
      <c r="B675" s="110">
        <f>SUM(B676:B683)</f>
        <v>1510</v>
      </c>
    </row>
    <row r="676" s="105" customFormat="1" ht="17.25" customHeight="1" spans="1:2">
      <c r="A676" s="161" t="s">
        <v>703</v>
      </c>
      <c r="B676" s="110">
        <v>563</v>
      </c>
    </row>
    <row r="677" s="105" customFormat="1" ht="17.25" customHeight="1" spans="1:2">
      <c r="A677" s="161" t="s">
        <v>704</v>
      </c>
      <c r="B677" s="110">
        <v>134</v>
      </c>
    </row>
    <row r="678" s="105" customFormat="1" ht="17.25" customHeight="1" spans="1:2">
      <c r="A678" s="161" t="s">
        <v>705</v>
      </c>
      <c r="B678" s="110"/>
    </row>
    <row r="679" s="105" customFormat="1" ht="17.25" customHeight="1" spans="1:2">
      <c r="A679" s="161" t="s">
        <v>1176</v>
      </c>
      <c r="B679" s="110">
        <v>610</v>
      </c>
    </row>
    <row r="680" s="105" customFormat="1" ht="17.25" customHeight="1" spans="1:2">
      <c r="A680" s="161" t="s">
        <v>1177</v>
      </c>
      <c r="B680" s="110"/>
    </row>
    <row r="681" s="105" customFormat="1" ht="17.25" customHeight="1" spans="1:2">
      <c r="A681" s="142" t="s">
        <v>743</v>
      </c>
      <c r="B681" s="110"/>
    </row>
    <row r="682" s="105" customFormat="1" ht="17.25" customHeight="1" spans="1:2">
      <c r="A682" s="161" t="s">
        <v>712</v>
      </c>
      <c r="B682" s="110"/>
    </row>
    <row r="683" s="105" customFormat="1" ht="17.25" customHeight="1" spans="1:2">
      <c r="A683" s="161" t="s">
        <v>1178</v>
      </c>
      <c r="B683" s="110">
        <v>203</v>
      </c>
    </row>
    <row r="684" s="105" customFormat="1" ht="17.25" customHeight="1" spans="1:2">
      <c r="A684" s="162" t="s">
        <v>1179</v>
      </c>
      <c r="B684" s="110">
        <f>SUM(B685:B686)</f>
        <v>152</v>
      </c>
    </row>
    <row r="685" s="105" customFormat="1" ht="17.25" customHeight="1" spans="1:2">
      <c r="A685" s="161" t="s">
        <v>1180</v>
      </c>
      <c r="B685" s="110">
        <v>152</v>
      </c>
    </row>
    <row r="686" s="105" customFormat="1" ht="17.25" customHeight="1" spans="1:2">
      <c r="A686" s="161" t="s">
        <v>1181</v>
      </c>
      <c r="B686" s="110"/>
    </row>
    <row r="687" s="105" customFormat="1" ht="17.25" customHeight="1" spans="1:2">
      <c r="A687" s="162" t="s">
        <v>1182</v>
      </c>
      <c r="B687" s="110">
        <f>B688</f>
        <v>935</v>
      </c>
    </row>
    <row r="688" s="105" customFormat="1" ht="17.25" customHeight="1" spans="1:2">
      <c r="A688" s="161" t="s">
        <v>1183</v>
      </c>
      <c r="B688" s="110">
        <v>935</v>
      </c>
    </row>
    <row r="689" s="105" customFormat="1" ht="17.25" customHeight="1" spans="1:2">
      <c r="A689" s="162" t="s">
        <v>1184</v>
      </c>
      <c r="B689" s="110">
        <f>SUM(B690,B695,B710,B714,B726,B730,B735,B739,B743,B746,B755,B757,B763,B768)</f>
        <v>108323</v>
      </c>
    </row>
    <row r="690" s="105" customFormat="1" ht="17.25" customHeight="1" spans="1:2">
      <c r="A690" s="162" t="s">
        <v>1185</v>
      </c>
      <c r="B690" s="110">
        <f>SUM(B691:B694)</f>
        <v>977</v>
      </c>
    </row>
    <row r="691" s="105" customFormat="1" ht="17.25" customHeight="1" spans="1:2">
      <c r="A691" s="161" t="s">
        <v>703</v>
      </c>
      <c r="B691" s="110">
        <v>509</v>
      </c>
    </row>
    <row r="692" s="105" customFormat="1" ht="17.25" customHeight="1" spans="1:2">
      <c r="A692" s="161" t="s">
        <v>704</v>
      </c>
      <c r="B692" s="110">
        <v>369</v>
      </c>
    </row>
    <row r="693" s="105" customFormat="1" ht="17.25" customHeight="1" spans="1:2">
      <c r="A693" s="161" t="s">
        <v>705</v>
      </c>
      <c r="B693" s="110"/>
    </row>
    <row r="694" s="105" customFormat="1" ht="17.25" customHeight="1" spans="1:2">
      <c r="A694" s="161" t="s">
        <v>1186</v>
      </c>
      <c r="B694" s="110">
        <v>99</v>
      </c>
    </row>
    <row r="695" s="105" customFormat="1" ht="17.25" customHeight="1" spans="1:2">
      <c r="A695" s="162" t="s">
        <v>1187</v>
      </c>
      <c r="B695" s="110">
        <f>SUM(B696:B709)</f>
        <v>35035</v>
      </c>
    </row>
    <row r="696" s="105" customFormat="1" ht="17.25" customHeight="1" spans="1:2">
      <c r="A696" s="161" t="s">
        <v>1188</v>
      </c>
      <c r="B696" s="110">
        <v>35023</v>
      </c>
    </row>
    <row r="697" s="105" customFormat="1" ht="17.25" customHeight="1" spans="1:2">
      <c r="A697" s="161" t="s">
        <v>1189</v>
      </c>
      <c r="B697" s="110"/>
    </row>
    <row r="698" s="105" customFormat="1" ht="17.25" customHeight="1" spans="1:2">
      <c r="A698" s="161" t="s">
        <v>1190</v>
      </c>
      <c r="B698" s="110"/>
    </row>
    <row r="699" s="105" customFormat="1" ht="17.25" customHeight="1" spans="1:2">
      <c r="A699" s="161" t="s">
        <v>1191</v>
      </c>
      <c r="B699" s="110"/>
    </row>
    <row r="700" s="105" customFormat="1" ht="17.25" customHeight="1" spans="1:2">
      <c r="A700" s="161" t="s">
        <v>1192</v>
      </c>
      <c r="B700" s="110">
        <v>5</v>
      </c>
    </row>
    <row r="701" s="105" customFormat="1" ht="17.25" customHeight="1" spans="1:2">
      <c r="A701" s="161" t="s">
        <v>1193</v>
      </c>
      <c r="B701" s="110"/>
    </row>
    <row r="702" s="105" customFormat="1" ht="17.25" customHeight="1" spans="1:2">
      <c r="A702" s="161" t="s">
        <v>1194</v>
      </c>
      <c r="B702" s="110"/>
    </row>
    <row r="703" s="105" customFormat="1" ht="17.25" customHeight="1" spans="1:2">
      <c r="A703" s="161" t="s">
        <v>1195</v>
      </c>
      <c r="B703" s="110"/>
    </row>
    <row r="704" s="105" customFormat="1" ht="17.25" customHeight="1" spans="1:2">
      <c r="A704" s="161" t="s">
        <v>1196</v>
      </c>
      <c r="B704" s="110"/>
    </row>
    <row r="705" s="105" customFormat="1" ht="17.25" customHeight="1" spans="1:2">
      <c r="A705" s="161" t="s">
        <v>1197</v>
      </c>
      <c r="B705" s="110"/>
    </row>
    <row r="706" s="105" customFormat="1" ht="17.25" customHeight="1" spans="1:2">
      <c r="A706" s="161" t="s">
        <v>1198</v>
      </c>
      <c r="B706" s="110"/>
    </row>
    <row r="707" s="105" customFormat="1" ht="17.25" customHeight="1" spans="1:2">
      <c r="A707" s="161" t="s">
        <v>1199</v>
      </c>
      <c r="B707" s="110"/>
    </row>
    <row r="708" s="105" customFormat="1" ht="17.25" customHeight="1" spans="1:2">
      <c r="A708" s="161" t="s">
        <v>1200</v>
      </c>
      <c r="B708" s="110"/>
    </row>
    <row r="709" s="105" customFormat="1" ht="17.25" customHeight="1" spans="1:2">
      <c r="A709" s="161" t="s">
        <v>1201</v>
      </c>
      <c r="B709" s="110">
        <v>7</v>
      </c>
    </row>
    <row r="710" s="105" customFormat="1" ht="17.25" customHeight="1" spans="1:2">
      <c r="A710" s="162" t="s">
        <v>1202</v>
      </c>
      <c r="B710" s="110">
        <f>SUM(B711:B713)</f>
        <v>4308</v>
      </c>
    </row>
    <row r="711" s="105" customFormat="1" ht="17.25" customHeight="1" spans="1:2">
      <c r="A711" s="161" t="s">
        <v>1203</v>
      </c>
      <c r="B711" s="110">
        <v>175</v>
      </c>
    </row>
    <row r="712" s="105" customFormat="1" ht="17.25" customHeight="1" spans="1:2">
      <c r="A712" s="161" t="s">
        <v>1204</v>
      </c>
      <c r="B712" s="110">
        <v>692</v>
      </c>
    </row>
    <row r="713" s="105" customFormat="1" ht="17.25" customHeight="1" spans="1:2">
      <c r="A713" s="161" t="s">
        <v>1205</v>
      </c>
      <c r="B713" s="110">
        <v>3441</v>
      </c>
    </row>
    <row r="714" s="105" customFormat="1" ht="17.25" customHeight="1" spans="1:2">
      <c r="A714" s="162" t="s">
        <v>1206</v>
      </c>
      <c r="B714" s="110">
        <f>SUM(B715:B725)</f>
        <v>18196</v>
      </c>
    </row>
    <row r="715" s="105" customFormat="1" ht="17.25" customHeight="1" spans="1:2">
      <c r="A715" s="161" t="s">
        <v>1207</v>
      </c>
      <c r="B715" s="110">
        <v>2411</v>
      </c>
    </row>
    <row r="716" s="105" customFormat="1" ht="17.25" customHeight="1" spans="1:2">
      <c r="A716" s="161" t="s">
        <v>1208</v>
      </c>
      <c r="B716" s="110">
        <v>403</v>
      </c>
    </row>
    <row r="717" s="105" customFormat="1" ht="17.25" customHeight="1" spans="1:2">
      <c r="A717" s="161" t="s">
        <v>1209</v>
      </c>
      <c r="B717" s="110">
        <v>4303</v>
      </c>
    </row>
    <row r="718" s="105" customFormat="1" ht="17.25" customHeight="1" spans="1:2">
      <c r="A718" s="161" t="s">
        <v>1210</v>
      </c>
      <c r="B718" s="110">
        <v>1960</v>
      </c>
    </row>
    <row r="719" s="105" customFormat="1" ht="17.25" customHeight="1" spans="1:2">
      <c r="A719" s="161" t="s">
        <v>1211</v>
      </c>
      <c r="B719" s="110"/>
    </row>
    <row r="720" s="105" customFormat="1" ht="17.25" customHeight="1" spans="1:2">
      <c r="A720" s="161" t="s">
        <v>1212</v>
      </c>
      <c r="B720" s="110">
        <v>12</v>
      </c>
    </row>
    <row r="721" s="105" customFormat="1" ht="17.25" customHeight="1" spans="1:2">
      <c r="A721" s="161" t="s">
        <v>1213</v>
      </c>
      <c r="B721" s="110"/>
    </row>
    <row r="722" s="105" customFormat="1" ht="17.25" customHeight="1" spans="1:2">
      <c r="A722" s="161" t="s">
        <v>1214</v>
      </c>
      <c r="B722" s="110">
        <v>6761</v>
      </c>
    </row>
    <row r="723" s="105" customFormat="1" ht="17.25" customHeight="1" spans="1:2">
      <c r="A723" s="161" t="s">
        <v>1215</v>
      </c>
      <c r="B723" s="110">
        <v>1311</v>
      </c>
    </row>
    <row r="724" s="105" customFormat="1" ht="17.25" customHeight="1" spans="1:2">
      <c r="A724" s="161" t="s">
        <v>1216</v>
      </c>
      <c r="B724" s="110"/>
    </row>
    <row r="725" s="105" customFormat="1" ht="17.25" customHeight="1" spans="1:2">
      <c r="A725" s="161" t="s">
        <v>1217</v>
      </c>
      <c r="B725" s="110">
        <v>1035</v>
      </c>
    </row>
    <row r="726" s="105" customFormat="1" ht="17.25" customHeight="1" spans="1:2">
      <c r="A726" s="162" t="s">
        <v>1218</v>
      </c>
      <c r="B726" s="110">
        <f>SUM(B727:B729)</f>
        <v>3719</v>
      </c>
    </row>
    <row r="727" s="105" customFormat="1" ht="17.25" customHeight="1" spans="1:2">
      <c r="A727" s="161" t="s">
        <v>1219</v>
      </c>
      <c r="B727" s="110">
        <v>70</v>
      </c>
    </row>
    <row r="728" s="105" customFormat="1" ht="17.25" customHeight="1" spans="1:2">
      <c r="A728" s="161" t="s">
        <v>1220</v>
      </c>
      <c r="B728" s="110">
        <v>3349</v>
      </c>
    </row>
    <row r="729" s="105" customFormat="1" ht="17.25" customHeight="1" spans="1:2">
      <c r="A729" s="161" t="s">
        <v>1221</v>
      </c>
      <c r="B729" s="110">
        <v>300</v>
      </c>
    </row>
    <row r="730" s="105" customFormat="1" ht="17.25" customHeight="1" spans="1:2">
      <c r="A730" s="162" t="s">
        <v>1222</v>
      </c>
      <c r="B730" s="110">
        <f>SUM(B731:B734)</f>
        <v>14672</v>
      </c>
    </row>
    <row r="731" s="105" customFormat="1" ht="17.25" customHeight="1" spans="1:2">
      <c r="A731" s="161" t="s">
        <v>1223</v>
      </c>
      <c r="B731" s="110">
        <v>3984</v>
      </c>
    </row>
    <row r="732" s="105" customFormat="1" ht="17.25" customHeight="1" spans="1:2">
      <c r="A732" s="161" t="s">
        <v>1224</v>
      </c>
      <c r="B732" s="110">
        <v>7666</v>
      </c>
    </row>
    <row r="733" s="105" customFormat="1" ht="17.25" customHeight="1" spans="1:2">
      <c r="A733" s="161" t="s">
        <v>1225</v>
      </c>
      <c r="B733" s="110">
        <v>2649</v>
      </c>
    </row>
    <row r="734" s="105" customFormat="1" ht="17.25" customHeight="1" spans="1:2">
      <c r="A734" s="161" t="s">
        <v>1226</v>
      </c>
      <c r="B734" s="110">
        <v>373</v>
      </c>
    </row>
    <row r="735" s="105" customFormat="1" ht="17.25" customHeight="1" spans="1:2">
      <c r="A735" s="162" t="s">
        <v>1227</v>
      </c>
      <c r="B735" s="110">
        <f>SUM(B736:B738)</f>
        <v>26721</v>
      </c>
    </row>
    <row r="736" s="105" customFormat="1" ht="17.25" customHeight="1" spans="1:2">
      <c r="A736" s="161" t="s">
        <v>1228</v>
      </c>
      <c r="B736" s="110">
        <v>168</v>
      </c>
    </row>
    <row r="737" s="105" customFormat="1" ht="17.25" customHeight="1" spans="1:2">
      <c r="A737" s="161" t="s">
        <v>1229</v>
      </c>
      <c r="B737" s="110">
        <v>26553</v>
      </c>
    </row>
    <row r="738" s="105" customFormat="1" ht="17.25" customHeight="1" spans="1:2">
      <c r="A738" s="161" t="s">
        <v>1230</v>
      </c>
      <c r="B738" s="110"/>
    </row>
    <row r="739" s="105" customFormat="1" ht="17.25" customHeight="1" spans="1:2">
      <c r="A739" s="162" t="s">
        <v>1231</v>
      </c>
      <c r="B739" s="110">
        <f>SUM(B740:B742)</f>
        <v>3058</v>
      </c>
    </row>
    <row r="740" s="105" customFormat="1" ht="17.25" customHeight="1" spans="1:2">
      <c r="A740" s="161" t="s">
        <v>1232</v>
      </c>
      <c r="B740" s="110">
        <v>1774</v>
      </c>
    </row>
    <row r="741" s="105" customFormat="1" ht="17.25" customHeight="1" spans="1:2">
      <c r="A741" s="161" t="s">
        <v>1233</v>
      </c>
      <c r="B741" s="110"/>
    </row>
    <row r="742" s="105" customFormat="1" ht="17.25" customHeight="1" spans="1:2">
      <c r="A742" s="161" t="s">
        <v>1234</v>
      </c>
      <c r="B742" s="110">
        <v>1284</v>
      </c>
    </row>
    <row r="743" s="105" customFormat="1" ht="17.25" customHeight="1" spans="1:2">
      <c r="A743" s="162" t="s">
        <v>1235</v>
      </c>
      <c r="B743" s="110">
        <f>SUM(B744:B745)</f>
        <v>199</v>
      </c>
    </row>
    <row r="744" s="105" customFormat="1" ht="17.25" customHeight="1" spans="1:2">
      <c r="A744" s="161" t="s">
        <v>1236</v>
      </c>
      <c r="B744" s="110">
        <v>199</v>
      </c>
    </row>
    <row r="745" s="105" customFormat="1" ht="17.25" customHeight="1" spans="1:2">
      <c r="A745" s="161" t="s">
        <v>1237</v>
      </c>
      <c r="B745" s="110"/>
    </row>
    <row r="746" s="105" customFormat="1" ht="17.25" customHeight="1" spans="1:2">
      <c r="A746" s="162" t="s">
        <v>1238</v>
      </c>
      <c r="B746" s="110">
        <f>SUM(B747:B754)</f>
        <v>1090</v>
      </c>
    </row>
    <row r="747" s="105" customFormat="1" ht="17.25" customHeight="1" spans="1:2">
      <c r="A747" s="161" t="s">
        <v>703</v>
      </c>
      <c r="B747" s="110">
        <v>818</v>
      </c>
    </row>
    <row r="748" s="105" customFormat="1" ht="17.25" customHeight="1" spans="1:2">
      <c r="A748" s="161" t="s">
        <v>704</v>
      </c>
      <c r="B748" s="110"/>
    </row>
    <row r="749" s="105" customFormat="1" ht="17.25" customHeight="1" spans="1:2">
      <c r="A749" s="161" t="s">
        <v>705</v>
      </c>
      <c r="B749" s="110"/>
    </row>
    <row r="750" s="105" customFormat="1" ht="17.25" customHeight="1" spans="1:2">
      <c r="A750" s="161" t="s">
        <v>743</v>
      </c>
      <c r="B750" s="110"/>
    </row>
    <row r="751" s="105" customFormat="1" ht="17.25" customHeight="1" spans="1:2">
      <c r="A751" s="161" t="s">
        <v>1239</v>
      </c>
      <c r="B751" s="110">
        <v>53</v>
      </c>
    </row>
    <row r="752" s="105" customFormat="1" ht="17.25" customHeight="1" spans="1:2">
      <c r="A752" s="161" t="s">
        <v>1240</v>
      </c>
      <c r="B752" s="110">
        <v>167</v>
      </c>
    </row>
    <row r="753" s="105" customFormat="1" ht="17.25" customHeight="1" spans="1:2">
      <c r="A753" s="161" t="s">
        <v>712</v>
      </c>
      <c r="B753" s="110"/>
    </row>
    <row r="754" s="105" customFormat="1" ht="17.25" customHeight="1" spans="1:2">
      <c r="A754" s="161" t="s">
        <v>1241</v>
      </c>
      <c r="B754" s="110">
        <v>52</v>
      </c>
    </row>
    <row r="755" s="105" customFormat="1" ht="17.25" customHeight="1" spans="1:2">
      <c r="A755" s="162" t="s">
        <v>1242</v>
      </c>
      <c r="B755" s="110">
        <f>B756</f>
        <v>86</v>
      </c>
    </row>
    <row r="756" s="105" customFormat="1" ht="17.25" customHeight="1" spans="1:2">
      <c r="A756" s="161" t="s">
        <v>1243</v>
      </c>
      <c r="B756" s="110">
        <v>86</v>
      </c>
    </row>
    <row r="757" s="105" customFormat="1" ht="17.25" customHeight="1" spans="1:2">
      <c r="A757" s="141" t="s">
        <v>1244</v>
      </c>
      <c r="B757" s="110">
        <f>SUM(B758:B762)</f>
        <v>73</v>
      </c>
    </row>
    <row r="758" s="105" customFormat="1" ht="17.25" customHeight="1" spans="1:2">
      <c r="A758" s="142" t="s">
        <v>703</v>
      </c>
      <c r="B758" s="110"/>
    </row>
    <row r="759" s="105" customFormat="1" ht="17.25" customHeight="1" spans="1:2">
      <c r="A759" s="142" t="s">
        <v>704</v>
      </c>
      <c r="B759" s="110"/>
    </row>
    <row r="760" s="105" customFormat="1" ht="17.25" customHeight="1" spans="1:2">
      <c r="A760" s="142" t="s">
        <v>705</v>
      </c>
      <c r="B760" s="110"/>
    </row>
    <row r="761" s="105" customFormat="1" ht="17.25" customHeight="1" spans="1:2">
      <c r="A761" s="142" t="s">
        <v>1245</v>
      </c>
      <c r="B761" s="110">
        <v>73</v>
      </c>
    </row>
    <row r="762" s="105" customFormat="1" ht="17.25" customHeight="1" spans="1:2">
      <c r="A762" s="142" t="s">
        <v>1246</v>
      </c>
      <c r="B762" s="110"/>
    </row>
    <row r="763" s="105" customFormat="1" ht="17.25" customHeight="1" spans="1:2">
      <c r="A763" s="141" t="s">
        <v>1247</v>
      </c>
      <c r="B763" s="110">
        <f>SUM(B764:B767)</f>
        <v>44</v>
      </c>
    </row>
    <row r="764" s="105" customFormat="1" ht="17.25" customHeight="1" spans="1:2">
      <c r="A764" s="142" t="s">
        <v>703</v>
      </c>
      <c r="B764" s="110">
        <v>44</v>
      </c>
    </row>
    <row r="765" s="105" customFormat="1" ht="17.25" customHeight="1" spans="1:2">
      <c r="A765" s="142" t="s">
        <v>704</v>
      </c>
      <c r="B765" s="110"/>
    </row>
    <row r="766" s="105" customFormat="1" ht="17.25" customHeight="1" spans="1:2">
      <c r="A766" s="142" t="s">
        <v>705</v>
      </c>
      <c r="B766" s="110"/>
    </row>
    <row r="767" s="105" customFormat="1" ht="17.25" customHeight="1" spans="1:2">
      <c r="A767" s="142" t="s">
        <v>1248</v>
      </c>
      <c r="B767" s="110"/>
    </row>
    <row r="768" s="105" customFormat="1" ht="17.25" customHeight="1" spans="1:2">
      <c r="A768" s="162" t="s">
        <v>1249</v>
      </c>
      <c r="B768" s="110">
        <f>B769</f>
        <v>145</v>
      </c>
    </row>
    <row r="769" s="105" customFormat="1" ht="17.25" customHeight="1" spans="1:2">
      <c r="A769" s="161" t="s">
        <v>1250</v>
      </c>
      <c r="B769" s="110">
        <v>145</v>
      </c>
    </row>
    <row r="770" s="105" customFormat="1" ht="17.25" customHeight="1" spans="1:2">
      <c r="A770" s="162" t="s">
        <v>1251</v>
      </c>
      <c r="B770" s="110">
        <f>SUM(B771,B781,B785,B794,B801,B808,B811,B814,B816,B818,B824,B826,B828,B839)</f>
        <v>48789</v>
      </c>
    </row>
    <row r="771" s="105" customFormat="1" ht="17.25" customHeight="1" spans="1:2">
      <c r="A771" s="162" t="s">
        <v>1252</v>
      </c>
      <c r="B771" s="110">
        <f>SUM(B772:B780)</f>
        <v>3305</v>
      </c>
    </row>
    <row r="772" s="105" customFormat="1" ht="17.25" customHeight="1" spans="1:2">
      <c r="A772" s="161" t="s">
        <v>703</v>
      </c>
      <c r="B772" s="110">
        <v>144</v>
      </c>
    </row>
    <row r="773" s="105" customFormat="1" ht="17.25" customHeight="1" spans="1:2">
      <c r="A773" s="161" t="s">
        <v>704</v>
      </c>
      <c r="B773" s="110">
        <v>186</v>
      </c>
    </row>
    <row r="774" s="105" customFormat="1" ht="17.25" customHeight="1" spans="1:2">
      <c r="A774" s="161" t="s">
        <v>705</v>
      </c>
      <c r="B774" s="110"/>
    </row>
    <row r="775" s="105" customFormat="1" ht="17.25" customHeight="1" spans="1:2">
      <c r="A775" s="161" t="s">
        <v>1253</v>
      </c>
      <c r="B775" s="110">
        <v>1644</v>
      </c>
    </row>
    <row r="776" s="105" customFormat="1" ht="17.25" customHeight="1" spans="1:2">
      <c r="A776" s="161" t="s">
        <v>1254</v>
      </c>
      <c r="B776" s="110">
        <v>23</v>
      </c>
    </row>
    <row r="777" s="105" customFormat="1" ht="17.25" customHeight="1" spans="1:2">
      <c r="A777" s="161" t="s">
        <v>1255</v>
      </c>
      <c r="B777" s="110"/>
    </row>
    <row r="778" s="105" customFormat="1" ht="17.25" customHeight="1" spans="1:2">
      <c r="A778" s="161" t="s">
        <v>1256</v>
      </c>
      <c r="B778" s="110"/>
    </row>
    <row r="779" s="105" customFormat="1" ht="17.25" customHeight="1" spans="1:2">
      <c r="A779" s="161" t="s">
        <v>1257</v>
      </c>
      <c r="B779" s="110"/>
    </row>
    <row r="780" s="105" customFormat="1" ht="17.25" customHeight="1" spans="1:2">
      <c r="A780" s="161" t="s">
        <v>1258</v>
      </c>
      <c r="B780" s="110">
        <v>1308</v>
      </c>
    </row>
    <row r="781" s="105" customFormat="1" ht="17.25" customHeight="1" spans="1:2">
      <c r="A781" s="162" t="s">
        <v>1259</v>
      </c>
      <c r="B781" s="110">
        <f>SUM(B782:B784)</f>
        <v>360</v>
      </c>
    </row>
    <row r="782" s="105" customFormat="1" ht="17.25" customHeight="1" spans="1:2">
      <c r="A782" s="161" t="s">
        <v>1260</v>
      </c>
      <c r="B782" s="110"/>
    </row>
    <row r="783" s="105" customFormat="1" ht="17.25" customHeight="1" spans="1:2">
      <c r="A783" s="161" t="s">
        <v>1261</v>
      </c>
      <c r="B783" s="110"/>
    </row>
    <row r="784" s="105" customFormat="1" ht="17.25" customHeight="1" spans="1:2">
      <c r="A784" s="161" t="s">
        <v>1262</v>
      </c>
      <c r="B784" s="110">
        <v>360</v>
      </c>
    </row>
    <row r="785" s="105" customFormat="1" ht="17.25" customHeight="1" spans="1:2">
      <c r="A785" s="162" t="s">
        <v>1263</v>
      </c>
      <c r="B785" s="110">
        <f>SUM(B786:B793)</f>
        <v>16075</v>
      </c>
    </row>
    <row r="786" s="105" customFormat="1" ht="17.25" customHeight="1" spans="1:2">
      <c r="A786" s="161" t="s">
        <v>1264</v>
      </c>
      <c r="B786" s="110">
        <v>9355</v>
      </c>
    </row>
    <row r="787" s="105" customFormat="1" ht="17.25" customHeight="1" spans="1:2">
      <c r="A787" s="161" t="s">
        <v>1265</v>
      </c>
      <c r="B787" s="110">
        <v>3654</v>
      </c>
    </row>
    <row r="788" s="105" customFormat="1" ht="17.25" customHeight="1" spans="1:2">
      <c r="A788" s="161" t="s">
        <v>1266</v>
      </c>
      <c r="B788" s="110">
        <v>14</v>
      </c>
    </row>
    <row r="789" s="105" customFormat="1" ht="17.25" customHeight="1" spans="1:2">
      <c r="A789" s="161" t="s">
        <v>1267</v>
      </c>
      <c r="B789" s="110"/>
    </row>
    <row r="790" s="105" customFormat="1" ht="17.25" customHeight="1" spans="1:2">
      <c r="A790" s="161" t="s">
        <v>1268</v>
      </c>
      <c r="B790" s="110"/>
    </row>
    <row r="791" s="105" customFormat="1" ht="17.25" customHeight="1" spans="1:2">
      <c r="A791" s="161" t="s">
        <v>1269</v>
      </c>
      <c r="B791" s="110"/>
    </row>
    <row r="792" s="105" customFormat="1" ht="17.25" customHeight="1" spans="1:2">
      <c r="A792" s="161" t="s">
        <v>1270</v>
      </c>
      <c r="B792" s="110"/>
    </row>
    <row r="793" s="105" customFormat="1" ht="17.25" customHeight="1" spans="1:2">
      <c r="A793" s="161" t="s">
        <v>1271</v>
      </c>
      <c r="B793" s="110">
        <v>3052</v>
      </c>
    </row>
    <row r="794" s="105" customFormat="1" ht="17.25" customHeight="1" spans="1:2">
      <c r="A794" s="162" t="s">
        <v>1272</v>
      </c>
      <c r="B794" s="110">
        <f>SUM(B795:B800)</f>
        <v>5382</v>
      </c>
    </row>
    <row r="795" s="105" customFormat="1" ht="17.25" customHeight="1" spans="1:2">
      <c r="A795" s="161" t="s">
        <v>1273</v>
      </c>
      <c r="B795" s="110">
        <v>627</v>
      </c>
    </row>
    <row r="796" s="105" customFormat="1" ht="17.25" customHeight="1" spans="1:2">
      <c r="A796" s="161" t="s">
        <v>1274</v>
      </c>
      <c r="B796" s="110">
        <v>4702</v>
      </c>
    </row>
    <row r="797" s="105" customFormat="1" ht="17.25" customHeight="1" spans="1:2">
      <c r="A797" s="161" t="s">
        <v>1275</v>
      </c>
      <c r="B797" s="110"/>
    </row>
    <row r="798" s="105" customFormat="1" ht="17.25" customHeight="1" spans="1:2">
      <c r="A798" s="161" t="s">
        <v>1276</v>
      </c>
      <c r="B798" s="110"/>
    </row>
    <row r="799" s="105" customFormat="1" ht="17.25" customHeight="1" spans="1:2">
      <c r="A799" s="161" t="s">
        <v>1277</v>
      </c>
      <c r="B799" s="110"/>
    </row>
    <row r="800" s="105" customFormat="1" ht="17.25" customHeight="1" spans="1:2">
      <c r="A800" s="161" t="s">
        <v>1278</v>
      </c>
      <c r="B800" s="110">
        <v>53</v>
      </c>
    </row>
    <row r="801" s="105" customFormat="1" ht="17.25" customHeight="1" spans="1:2">
      <c r="A801" s="162" t="s">
        <v>1279</v>
      </c>
      <c r="B801" s="110">
        <f>SUM(B802:B807)</f>
        <v>403</v>
      </c>
    </row>
    <row r="802" s="105" customFormat="1" ht="17.25" customHeight="1" spans="1:2">
      <c r="A802" s="161" t="s">
        <v>1280</v>
      </c>
      <c r="B802" s="110">
        <v>403</v>
      </c>
    </row>
    <row r="803" s="105" customFormat="1" ht="17.25" customHeight="1" spans="1:2">
      <c r="A803" s="161" t="s">
        <v>1281</v>
      </c>
      <c r="B803" s="110"/>
    </row>
    <row r="804" s="105" customFormat="1" ht="17.25" customHeight="1" spans="1:2">
      <c r="A804" s="161" t="s">
        <v>1282</v>
      </c>
      <c r="B804" s="110"/>
    </row>
    <row r="805" s="105" customFormat="1" ht="17.25" customHeight="1" spans="1:2">
      <c r="A805" s="161" t="s">
        <v>1283</v>
      </c>
      <c r="B805" s="110"/>
    </row>
    <row r="806" s="105" customFormat="1" ht="17.25" customHeight="1" spans="1:2">
      <c r="A806" s="161" t="s">
        <v>1284</v>
      </c>
      <c r="B806" s="110"/>
    </row>
    <row r="807" s="105" customFormat="1" ht="17.25" customHeight="1" spans="1:2">
      <c r="A807" s="161" t="s">
        <v>1285</v>
      </c>
      <c r="B807" s="110"/>
    </row>
    <row r="808" s="105" customFormat="1" ht="17.25" customHeight="1" spans="1:2">
      <c r="A808" s="162" t="s">
        <v>1286</v>
      </c>
      <c r="B808" s="110">
        <f>SUM(B809:B810)</f>
        <v>0</v>
      </c>
    </row>
    <row r="809" s="105" customFormat="1" ht="17.25" customHeight="1" spans="1:2">
      <c r="A809" s="161" t="s">
        <v>1287</v>
      </c>
      <c r="B809" s="110"/>
    </row>
    <row r="810" s="105" customFormat="1" ht="17.25" customHeight="1" spans="1:2">
      <c r="A810" s="161" t="s">
        <v>1288</v>
      </c>
      <c r="B810" s="110"/>
    </row>
    <row r="811" s="105" customFormat="1" ht="17.25" customHeight="1" spans="1:2">
      <c r="A811" s="162" t="s">
        <v>1289</v>
      </c>
      <c r="B811" s="110">
        <f>SUM(B812:B813)</f>
        <v>0</v>
      </c>
    </row>
    <row r="812" s="105" customFormat="1" ht="17.25" customHeight="1" spans="1:2">
      <c r="A812" s="161" t="s">
        <v>1290</v>
      </c>
      <c r="B812" s="110"/>
    </row>
    <row r="813" s="105" customFormat="1" ht="17.25" customHeight="1" spans="1:2">
      <c r="A813" s="161" t="s">
        <v>1291</v>
      </c>
      <c r="B813" s="110"/>
    </row>
    <row r="814" s="105" customFormat="1" ht="17.25" customHeight="1" spans="1:2">
      <c r="A814" s="162" t="s">
        <v>1292</v>
      </c>
      <c r="B814" s="110">
        <f>B815</f>
        <v>0</v>
      </c>
    </row>
    <row r="815" s="105" customFormat="1" ht="17.25" customHeight="1" spans="1:2">
      <c r="A815" s="161" t="s">
        <v>1293</v>
      </c>
      <c r="B815" s="110"/>
    </row>
    <row r="816" s="105" customFormat="1" ht="17.25" customHeight="1" spans="1:2">
      <c r="A816" s="162" t="s">
        <v>1294</v>
      </c>
      <c r="B816" s="110">
        <f>B817</f>
        <v>940</v>
      </c>
    </row>
    <row r="817" s="105" customFormat="1" ht="17.25" customHeight="1" spans="1:2">
      <c r="A817" s="161" t="s">
        <v>1295</v>
      </c>
      <c r="B817" s="110">
        <v>940</v>
      </c>
    </row>
    <row r="818" s="105" customFormat="1" ht="17.25" customHeight="1" spans="1:2">
      <c r="A818" s="162" t="s">
        <v>1296</v>
      </c>
      <c r="B818" s="110">
        <f>SUM(B819:B823)</f>
        <v>139</v>
      </c>
    </row>
    <row r="819" s="105" customFormat="1" ht="17.25" customHeight="1" spans="1:2">
      <c r="A819" s="161" t="s">
        <v>1297</v>
      </c>
      <c r="B819" s="110"/>
    </row>
    <row r="820" s="105" customFormat="1" ht="17.25" customHeight="1" spans="1:2">
      <c r="A820" s="161" t="s">
        <v>1298</v>
      </c>
      <c r="B820" s="110"/>
    </row>
    <row r="821" s="105" customFormat="1" ht="17.25" customHeight="1" spans="1:2">
      <c r="A821" s="161" t="s">
        <v>1299</v>
      </c>
      <c r="B821" s="110"/>
    </row>
    <row r="822" s="105" customFormat="1" ht="17.25" customHeight="1" spans="1:2">
      <c r="A822" s="161" t="s">
        <v>1300</v>
      </c>
      <c r="B822" s="110"/>
    </row>
    <row r="823" s="105" customFormat="1" ht="17.25" customHeight="1" spans="1:2">
      <c r="A823" s="161" t="s">
        <v>1301</v>
      </c>
      <c r="B823" s="110">
        <v>139</v>
      </c>
    </row>
    <row r="824" s="105" customFormat="1" ht="17.25" customHeight="1" spans="1:2">
      <c r="A824" s="162" t="s">
        <v>1302</v>
      </c>
      <c r="B824" s="110">
        <f>B825</f>
        <v>14</v>
      </c>
    </row>
    <row r="825" s="105" customFormat="1" ht="17.25" customHeight="1" spans="1:2">
      <c r="A825" s="161" t="s">
        <v>1303</v>
      </c>
      <c r="B825" s="110">
        <v>14</v>
      </c>
    </row>
    <row r="826" s="105" customFormat="1" ht="17.25" customHeight="1" spans="1:2">
      <c r="A826" s="162" t="s">
        <v>1304</v>
      </c>
      <c r="B826" s="110">
        <f>B827</f>
        <v>0</v>
      </c>
    </row>
    <row r="827" s="105" customFormat="1" ht="17.25" customHeight="1" spans="1:2">
      <c r="A827" s="161" t="s">
        <v>1305</v>
      </c>
      <c r="B827" s="110"/>
    </row>
    <row r="828" s="105" customFormat="1" ht="17.25" customHeight="1" spans="1:2">
      <c r="A828" s="162" t="s">
        <v>1306</v>
      </c>
      <c r="B828" s="110">
        <f>SUM(B829:B838)</f>
        <v>0</v>
      </c>
    </row>
    <row r="829" s="105" customFormat="1" ht="17.25" customHeight="1" spans="1:2">
      <c r="A829" s="161" t="s">
        <v>703</v>
      </c>
      <c r="B829" s="110"/>
    </row>
    <row r="830" s="105" customFormat="1" ht="17.25" customHeight="1" spans="1:2">
      <c r="A830" s="161" t="s">
        <v>704</v>
      </c>
      <c r="B830" s="110"/>
    </row>
    <row r="831" s="105" customFormat="1" ht="17.25" customHeight="1" spans="1:2">
      <c r="A831" s="161" t="s">
        <v>705</v>
      </c>
      <c r="B831" s="110"/>
    </row>
    <row r="832" s="105" customFormat="1" ht="17.25" customHeight="1" spans="1:2">
      <c r="A832" s="161" t="s">
        <v>1307</v>
      </c>
      <c r="B832" s="110"/>
    </row>
    <row r="833" s="105" customFormat="1" ht="17.25" customHeight="1" spans="1:2">
      <c r="A833" s="161" t="s">
        <v>1308</v>
      </c>
      <c r="B833" s="110"/>
    </row>
    <row r="834" s="105" customFormat="1" ht="17.25" customHeight="1" spans="1:2">
      <c r="A834" s="161" t="s">
        <v>1309</v>
      </c>
      <c r="B834" s="110"/>
    </row>
    <row r="835" s="105" customFormat="1" ht="17.25" customHeight="1" spans="1:2">
      <c r="A835" s="161" t="s">
        <v>743</v>
      </c>
      <c r="B835" s="110"/>
    </row>
    <row r="836" s="105" customFormat="1" ht="17.25" customHeight="1" spans="1:2">
      <c r="A836" s="161" t="s">
        <v>1310</v>
      </c>
      <c r="B836" s="110"/>
    </row>
    <row r="837" s="105" customFormat="1" ht="17.25" customHeight="1" spans="1:2">
      <c r="A837" s="161" t="s">
        <v>712</v>
      </c>
      <c r="B837" s="110"/>
    </row>
    <row r="838" s="105" customFormat="1" ht="17.25" customHeight="1" spans="1:2">
      <c r="A838" s="161" t="s">
        <v>1311</v>
      </c>
      <c r="B838" s="110"/>
    </row>
    <row r="839" s="105" customFormat="1" ht="17.25" customHeight="1" spans="1:2">
      <c r="A839" s="162" t="s">
        <v>1312</v>
      </c>
      <c r="B839" s="110">
        <f>B840</f>
        <v>22171</v>
      </c>
    </row>
    <row r="840" s="105" customFormat="1" ht="17.25" customHeight="1" spans="1:2">
      <c r="A840" s="161" t="s">
        <v>1313</v>
      </c>
      <c r="B840" s="110">
        <v>22171</v>
      </c>
    </row>
    <row r="841" s="105" customFormat="1" ht="17.25" customHeight="1" spans="1:2">
      <c r="A841" s="162" t="s">
        <v>1314</v>
      </c>
      <c r="B841" s="110">
        <f>SUM(B842,B853,B855,B858,B860,B862)</f>
        <v>248054</v>
      </c>
    </row>
    <row r="842" s="105" customFormat="1" ht="17.25" customHeight="1" spans="1:2">
      <c r="A842" s="162" t="s">
        <v>1315</v>
      </c>
      <c r="B842" s="110">
        <f>SUM(B843:B852)</f>
        <v>146799</v>
      </c>
    </row>
    <row r="843" s="105" customFormat="1" ht="17.25" customHeight="1" spans="1:2">
      <c r="A843" s="161" t="s">
        <v>703</v>
      </c>
      <c r="B843" s="110">
        <v>5566</v>
      </c>
    </row>
    <row r="844" s="105" customFormat="1" ht="17.25" customHeight="1" spans="1:2">
      <c r="A844" s="161" t="s">
        <v>704</v>
      </c>
      <c r="B844" s="110">
        <v>1285</v>
      </c>
    </row>
    <row r="845" s="105" customFormat="1" ht="17.25" customHeight="1" spans="1:2">
      <c r="A845" s="161" t="s">
        <v>705</v>
      </c>
      <c r="B845" s="110"/>
    </row>
    <row r="846" s="105" customFormat="1" ht="17.25" customHeight="1" spans="1:2">
      <c r="A846" s="161" t="s">
        <v>1316</v>
      </c>
      <c r="B846" s="110">
        <v>1486</v>
      </c>
    </row>
    <row r="847" s="105" customFormat="1" ht="17.25" customHeight="1" spans="1:2">
      <c r="A847" s="161" t="s">
        <v>1317</v>
      </c>
      <c r="B847" s="110"/>
    </row>
    <row r="848" s="105" customFormat="1" ht="17.25" customHeight="1" spans="1:2">
      <c r="A848" s="161" t="s">
        <v>1318</v>
      </c>
      <c r="B848" s="110"/>
    </row>
    <row r="849" s="105" customFormat="1" ht="17.25" customHeight="1" spans="1:2">
      <c r="A849" s="161" t="s">
        <v>1319</v>
      </c>
      <c r="B849" s="110">
        <v>536</v>
      </c>
    </row>
    <row r="850" s="105" customFormat="1" ht="17.25" customHeight="1" spans="1:2">
      <c r="A850" s="161" t="s">
        <v>1320</v>
      </c>
      <c r="B850" s="110">
        <v>100</v>
      </c>
    </row>
    <row r="851" s="105" customFormat="1" ht="17.25" customHeight="1" spans="1:2">
      <c r="A851" s="161" t="s">
        <v>1321</v>
      </c>
      <c r="B851" s="110"/>
    </row>
    <row r="852" s="105" customFormat="1" ht="17.25" customHeight="1" spans="1:2">
      <c r="A852" s="161" t="s">
        <v>1322</v>
      </c>
      <c r="B852" s="110">
        <v>137826</v>
      </c>
    </row>
    <row r="853" s="105" customFormat="1" ht="17.25" customHeight="1" spans="1:2">
      <c r="A853" s="162" t="s">
        <v>1323</v>
      </c>
      <c r="B853" s="110">
        <f>B854</f>
        <v>0</v>
      </c>
    </row>
    <row r="854" s="105" customFormat="1" ht="17.25" customHeight="1" spans="1:2">
      <c r="A854" s="161" t="s">
        <v>1324</v>
      </c>
      <c r="B854" s="110"/>
    </row>
    <row r="855" s="105" customFormat="1" ht="17.25" customHeight="1" spans="1:2">
      <c r="A855" s="162" t="s">
        <v>1325</v>
      </c>
      <c r="B855" s="110">
        <f>SUM(B856:B857)</f>
        <v>77222</v>
      </c>
    </row>
    <row r="856" s="105" customFormat="1" ht="17.25" customHeight="1" spans="1:2">
      <c r="A856" s="161" t="s">
        <v>1326</v>
      </c>
      <c r="B856" s="110">
        <v>2987</v>
      </c>
    </row>
    <row r="857" s="105" customFormat="1" ht="17.25" customHeight="1" spans="1:2">
      <c r="A857" s="161" t="s">
        <v>1327</v>
      </c>
      <c r="B857" s="110">
        <v>74235</v>
      </c>
    </row>
    <row r="858" s="105" customFormat="1" ht="17.25" customHeight="1" spans="1:2">
      <c r="A858" s="162" t="s">
        <v>1328</v>
      </c>
      <c r="B858" s="110">
        <f t="shared" ref="B858:B862" si="0">B859</f>
        <v>21670</v>
      </c>
    </row>
    <row r="859" s="105" customFormat="1" ht="17.25" customHeight="1" spans="1:2">
      <c r="A859" s="161" t="s">
        <v>1329</v>
      </c>
      <c r="B859" s="110">
        <v>21670</v>
      </c>
    </row>
    <row r="860" s="105" customFormat="1" ht="17.25" customHeight="1" spans="1:2">
      <c r="A860" s="162" t="s">
        <v>1330</v>
      </c>
      <c r="B860" s="110">
        <f t="shared" si="0"/>
        <v>717</v>
      </c>
    </row>
    <row r="861" s="105" customFormat="1" ht="17.25" customHeight="1" spans="1:2">
      <c r="A861" s="161" t="s">
        <v>1331</v>
      </c>
      <c r="B861" s="110">
        <v>717</v>
      </c>
    </row>
    <row r="862" s="105" customFormat="1" ht="17.25" customHeight="1" spans="1:2">
      <c r="A862" s="162" t="s">
        <v>1332</v>
      </c>
      <c r="B862" s="110">
        <f t="shared" si="0"/>
        <v>1646</v>
      </c>
    </row>
    <row r="863" s="105" customFormat="1" ht="17.25" customHeight="1" spans="1:2">
      <c r="A863" s="161" t="s">
        <v>1333</v>
      </c>
      <c r="B863" s="110">
        <v>1646</v>
      </c>
    </row>
    <row r="864" s="105" customFormat="1" ht="17.25" customHeight="1" spans="1:2">
      <c r="A864" s="162" t="s">
        <v>1334</v>
      </c>
      <c r="B864" s="110">
        <f>SUM(B865,B891,B914,B942,B953,B960,B966,B969)</f>
        <v>121789</v>
      </c>
    </row>
    <row r="865" s="105" customFormat="1" ht="17.25" customHeight="1" spans="1:2">
      <c r="A865" s="162" t="s">
        <v>1335</v>
      </c>
      <c r="B865" s="110">
        <f>SUM(B866:B890)</f>
        <v>44308</v>
      </c>
    </row>
    <row r="866" s="105" customFormat="1" ht="17.25" customHeight="1" spans="1:2">
      <c r="A866" s="161" t="s">
        <v>703</v>
      </c>
      <c r="B866" s="110">
        <v>3489</v>
      </c>
    </row>
    <row r="867" s="105" customFormat="1" ht="17.25" customHeight="1" spans="1:2">
      <c r="A867" s="161" t="s">
        <v>704</v>
      </c>
      <c r="B867" s="110">
        <v>126</v>
      </c>
    </row>
    <row r="868" s="105" customFormat="1" ht="17.25" customHeight="1" spans="1:2">
      <c r="A868" s="161" t="s">
        <v>705</v>
      </c>
      <c r="B868" s="110"/>
    </row>
    <row r="869" s="105" customFormat="1" ht="17.25" customHeight="1" spans="1:2">
      <c r="A869" s="161" t="s">
        <v>712</v>
      </c>
      <c r="B869" s="110">
        <v>439</v>
      </c>
    </row>
    <row r="870" s="105" customFormat="1" ht="17.25" customHeight="1" spans="1:2">
      <c r="A870" s="161" t="s">
        <v>1336</v>
      </c>
      <c r="B870" s="110"/>
    </row>
    <row r="871" s="105" customFormat="1" ht="17.25" customHeight="1" spans="1:2">
      <c r="A871" s="161" t="s">
        <v>1337</v>
      </c>
      <c r="B871" s="110">
        <v>437</v>
      </c>
    </row>
    <row r="872" s="105" customFormat="1" ht="17.25" customHeight="1" spans="1:2">
      <c r="A872" s="161" t="s">
        <v>1338</v>
      </c>
      <c r="B872" s="110">
        <v>1067</v>
      </c>
    </row>
    <row r="873" s="105" customFormat="1" ht="17.25" customHeight="1" spans="1:2">
      <c r="A873" s="161" t="s">
        <v>1339</v>
      </c>
      <c r="B873" s="110">
        <v>88</v>
      </c>
    </row>
    <row r="874" s="105" customFormat="1" ht="17.25" customHeight="1" spans="1:2">
      <c r="A874" s="161" t="s">
        <v>1340</v>
      </c>
      <c r="B874" s="110"/>
    </row>
    <row r="875" s="105" customFormat="1" ht="17.25" customHeight="1" spans="1:2">
      <c r="A875" s="161" t="s">
        <v>1341</v>
      </c>
      <c r="B875" s="110">
        <v>16</v>
      </c>
    </row>
    <row r="876" s="105" customFormat="1" ht="17.25" customHeight="1" spans="1:2">
      <c r="A876" s="161" t="s">
        <v>1342</v>
      </c>
      <c r="B876" s="110"/>
    </row>
    <row r="877" s="105" customFormat="1" ht="17.25" customHeight="1" spans="1:2">
      <c r="A877" s="161" t="s">
        <v>1343</v>
      </c>
      <c r="B877" s="110"/>
    </row>
    <row r="878" s="105" customFormat="1" ht="17.25" customHeight="1" spans="1:2">
      <c r="A878" s="161" t="s">
        <v>1344</v>
      </c>
      <c r="B878" s="110">
        <v>44</v>
      </c>
    </row>
    <row r="879" s="105" customFormat="1" ht="17.25" customHeight="1" spans="1:2">
      <c r="A879" s="161" t="s">
        <v>1345</v>
      </c>
      <c r="B879" s="110">
        <v>3387</v>
      </c>
    </row>
    <row r="880" s="105" customFormat="1" ht="17.25" customHeight="1" spans="1:2">
      <c r="A880" s="161" t="s">
        <v>1346</v>
      </c>
      <c r="B880" s="110">
        <v>488</v>
      </c>
    </row>
    <row r="881" s="105" customFormat="1" ht="17.25" customHeight="1" spans="1:2">
      <c r="A881" s="161" t="s">
        <v>1347</v>
      </c>
      <c r="B881" s="110">
        <v>4607</v>
      </c>
    </row>
    <row r="882" s="105" customFormat="1" ht="17.25" customHeight="1" spans="1:2">
      <c r="A882" s="161" t="s">
        <v>1348</v>
      </c>
      <c r="B882" s="110">
        <v>604</v>
      </c>
    </row>
    <row r="883" s="105" customFormat="1" ht="17.25" customHeight="1" spans="1:2">
      <c r="A883" s="161" t="s">
        <v>1349</v>
      </c>
      <c r="B883" s="110">
        <v>43</v>
      </c>
    </row>
    <row r="884" s="105" customFormat="1" ht="17.25" customHeight="1" spans="1:2">
      <c r="A884" s="161" t="s">
        <v>1350</v>
      </c>
      <c r="B884" s="110">
        <v>8858</v>
      </c>
    </row>
    <row r="885" s="105" customFormat="1" ht="17.25" customHeight="1" spans="1:2">
      <c r="A885" s="161" t="s">
        <v>1351</v>
      </c>
      <c r="B885" s="110">
        <v>558</v>
      </c>
    </row>
    <row r="886" s="105" customFormat="1" ht="17.25" customHeight="1" spans="1:2">
      <c r="A886" s="161" t="s">
        <v>1352</v>
      </c>
      <c r="B886" s="110">
        <v>77</v>
      </c>
    </row>
    <row r="887" s="105" customFormat="1" ht="17.25" customHeight="1" spans="1:2">
      <c r="A887" s="161" t="s">
        <v>1353</v>
      </c>
      <c r="B887" s="110">
        <v>951</v>
      </c>
    </row>
    <row r="888" s="105" customFormat="1" ht="17.25" customHeight="1" spans="1:2">
      <c r="A888" s="161" t="s">
        <v>1354</v>
      </c>
      <c r="B888" s="110">
        <v>305</v>
      </c>
    </row>
    <row r="889" s="105" customFormat="1" ht="17.25" customHeight="1" spans="1:2">
      <c r="A889" s="161" t="s">
        <v>1355</v>
      </c>
      <c r="B889" s="110">
        <v>5181</v>
      </c>
    </row>
    <row r="890" s="105" customFormat="1" ht="17.25" customHeight="1" spans="1:2">
      <c r="A890" s="161" t="s">
        <v>1356</v>
      </c>
      <c r="B890" s="110">
        <v>13543</v>
      </c>
    </row>
    <row r="891" s="105" customFormat="1" ht="17.25" customHeight="1" spans="1:2">
      <c r="A891" s="162" t="s">
        <v>1357</v>
      </c>
      <c r="B891" s="110">
        <f>SUM(B892:B913)</f>
        <v>2011</v>
      </c>
    </row>
    <row r="892" s="105" customFormat="1" ht="17.25" customHeight="1" spans="1:2">
      <c r="A892" s="161" t="s">
        <v>703</v>
      </c>
      <c r="B892" s="110"/>
    </row>
    <row r="893" s="105" customFormat="1" ht="17.25" customHeight="1" spans="1:2">
      <c r="A893" s="161" t="s">
        <v>704</v>
      </c>
      <c r="B893" s="110"/>
    </row>
    <row r="894" s="105" customFormat="1" ht="17.25" customHeight="1" spans="1:2">
      <c r="A894" s="161" t="s">
        <v>705</v>
      </c>
      <c r="B894" s="110"/>
    </row>
    <row r="895" s="105" customFormat="1" ht="17.25" customHeight="1" spans="1:2">
      <c r="A895" s="161" t="s">
        <v>1358</v>
      </c>
      <c r="B895" s="110"/>
    </row>
    <row r="896" s="105" customFormat="1" ht="17.25" customHeight="1" spans="1:2">
      <c r="A896" s="161" t="s">
        <v>1359</v>
      </c>
      <c r="B896" s="110">
        <v>2</v>
      </c>
    </row>
    <row r="897" s="105" customFormat="1" ht="17.25" customHeight="1" spans="1:2">
      <c r="A897" s="161" t="s">
        <v>1360</v>
      </c>
      <c r="B897" s="110"/>
    </row>
    <row r="898" s="105" customFormat="1" ht="17.25" customHeight="1" spans="1:2">
      <c r="A898" s="161" t="s">
        <v>1361</v>
      </c>
      <c r="B898" s="110">
        <v>740</v>
      </c>
    </row>
    <row r="899" s="105" customFormat="1" ht="17.25" customHeight="1" spans="1:2">
      <c r="A899" s="161" t="s">
        <v>1362</v>
      </c>
      <c r="B899" s="110">
        <v>155</v>
      </c>
    </row>
    <row r="900" s="105" customFormat="1" ht="17.25" customHeight="1" spans="1:2">
      <c r="A900" s="161" t="s">
        <v>1363</v>
      </c>
      <c r="B900" s="110"/>
    </row>
    <row r="901" s="105" customFormat="1" ht="17.25" customHeight="1" spans="1:2">
      <c r="A901" s="161" t="s">
        <v>1364</v>
      </c>
      <c r="B901" s="110"/>
    </row>
    <row r="902" s="105" customFormat="1" ht="17.25" customHeight="1" spans="1:2">
      <c r="A902" s="161" t="s">
        <v>1365</v>
      </c>
      <c r="B902" s="110"/>
    </row>
    <row r="903" s="105" customFormat="1" ht="17.25" customHeight="1" spans="1:2">
      <c r="A903" s="161" t="s">
        <v>1366</v>
      </c>
      <c r="B903" s="110"/>
    </row>
    <row r="904" s="105" customFormat="1" ht="17.25" customHeight="1" spans="1:2">
      <c r="A904" s="161" t="s">
        <v>1367</v>
      </c>
      <c r="B904" s="110"/>
    </row>
    <row r="905" s="105" customFormat="1" ht="17.25" customHeight="1" spans="1:2">
      <c r="A905" s="161" t="s">
        <v>1368</v>
      </c>
      <c r="B905" s="110">
        <v>50</v>
      </c>
    </row>
    <row r="906" s="105" customFormat="1" ht="17.25" customHeight="1" spans="1:2">
      <c r="A906" s="161" t="s">
        <v>1369</v>
      </c>
      <c r="B906" s="110"/>
    </row>
    <row r="907" s="105" customFormat="1" ht="17.25" customHeight="1" spans="1:2">
      <c r="A907" s="161" t="s">
        <v>1370</v>
      </c>
      <c r="B907" s="110"/>
    </row>
    <row r="908" s="105" customFormat="1" ht="17.25" customHeight="1" spans="1:2">
      <c r="A908" s="161" t="s">
        <v>1371</v>
      </c>
      <c r="B908" s="110"/>
    </row>
    <row r="909" s="105" customFormat="1" ht="17.25" customHeight="1" spans="1:2">
      <c r="A909" s="161" t="s">
        <v>1372</v>
      </c>
      <c r="B909" s="110">
        <v>147</v>
      </c>
    </row>
    <row r="910" s="105" customFormat="1" ht="17.25" customHeight="1" spans="1:2">
      <c r="A910" s="161" t="s">
        <v>1373</v>
      </c>
      <c r="B910" s="110"/>
    </row>
    <row r="911" s="105" customFormat="1" ht="17.25" customHeight="1" spans="1:2">
      <c r="A911" s="161" t="s">
        <v>1342</v>
      </c>
      <c r="B911" s="110"/>
    </row>
    <row r="912" s="105" customFormat="1" ht="17.25" customHeight="1" spans="1:2">
      <c r="A912" s="142" t="s">
        <v>1374</v>
      </c>
      <c r="B912" s="110"/>
    </row>
    <row r="913" s="105" customFormat="1" ht="17.25" customHeight="1" spans="1:2">
      <c r="A913" s="161" t="s">
        <v>1375</v>
      </c>
      <c r="B913" s="110">
        <v>917</v>
      </c>
    </row>
    <row r="914" s="105" customFormat="1" ht="17.25" customHeight="1" spans="1:2">
      <c r="A914" s="162" t="s">
        <v>1376</v>
      </c>
      <c r="B914" s="110">
        <f>SUM(B915:B941)</f>
        <v>46397</v>
      </c>
    </row>
    <row r="915" s="105" customFormat="1" ht="17.25" customHeight="1" spans="1:2">
      <c r="A915" s="161" t="s">
        <v>703</v>
      </c>
      <c r="B915" s="110">
        <v>2993</v>
      </c>
    </row>
    <row r="916" s="105" customFormat="1" ht="17.25" customHeight="1" spans="1:2">
      <c r="A916" s="161" t="s">
        <v>704</v>
      </c>
      <c r="B916" s="110">
        <v>266</v>
      </c>
    </row>
    <row r="917" s="105" customFormat="1" ht="17.25" customHeight="1" spans="1:2">
      <c r="A917" s="161" t="s">
        <v>705</v>
      </c>
      <c r="B917" s="110"/>
    </row>
    <row r="918" s="105" customFormat="1" ht="17.25" customHeight="1" spans="1:2">
      <c r="A918" s="161" t="s">
        <v>1377</v>
      </c>
      <c r="B918" s="110"/>
    </row>
    <row r="919" s="105" customFormat="1" ht="17.25" customHeight="1" spans="1:2">
      <c r="A919" s="161" t="s">
        <v>1378</v>
      </c>
      <c r="B919" s="110">
        <v>39054</v>
      </c>
    </row>
    <row r="920" s="105" customFormat="1" ht="17.25" customHeight="1" spans="1:2">
      <c r="A920" s="161" t="s">
        <v>1379</v>
      </c>
      <c r="B920" s="110">
        <v>1039</v>
      </c>
    </row>
    <row r="921" s="105" customFormat="1" ht="17.25" customHeight="1" spans="1:2">
      <c r="A921" s="161" t="s">
        <v>1380</v>
      </c>
      <c r="B921" s="110"/>
    </row>
    <row r="922" s="105" customFormat="1" ht="17.25" customHeight="1" spans="1:2">
      <c r="A922" s="161" t="s">
        <v>1381</v>
      </c>
      <c r="B922" s="110"/>
    </row>
    <row r="923" s="105" customFormat="1" ht="17.25" customHeight="1" spans="1:2">
      <c r="A923" s="161" t="s">
        <v>1382</v>
      </c>
      <c r="B923" s="110">
        <v>45</v>
      </c>
    </row>
    <row r="924" s="105" customFormat="1" ht="17.25" customHeight="1" spans="1:2">
      <c r="A924" s="161" t="s">
        <v>1383</v>
      </c>
      <c r="B924" s="110">
        <v>61</v>
      </c>
    </row>
    <row r="925" s="105" customFormat="1" ht="17.25" customHeight="1" spans="1:2">
      <c r="A925" s="161" t="s">
        <v>1384</v>
      </c>
      <c r="B925" s="110">
        <v>29</v>
      </c>
    </row>
    <row r="926" s="105" customFormat="1" ht="17.25" customHeight="1" spans="1:2">
      <c r="A926" s="161" t="s">
        <v>1385</v>
      </c>
      <c r="B926" s="110">
        <v>35</v>
      </c>
    </row>
    <row r="927" s="105" customFormat="1" ht="17.25" customHeight="1" spans="1:2">
      <c r="A927" s="161" t="s">
        <v>1386</v>
      </c>
      <c r="B927" s="110">
        <v>160</v>
      </c>
    </row>
    <row r="928" s="105" customFormat="1" ht="17.25" customHeight="1" spans="1:2">
      <c r="A928" s="161" t="s">
        <v>1387</v>
      </c>
      <c r="B928" s="110">
        <v>1311</v>
      </c>
    </row>
    <row r="929" s="105" customFormat="1" ht="17.25" customHeight="1" spans="1:2">
      <c r="A929" s="161" t="s">
        <v>1388</v>
      </c>
      <c r="B929" s="110">
        <v>20</v>
      </c>
    </row>
    <row r="930" s="105" customFormat="1" ht="17.25" customHeight="1" spans="1:2">
      <c r="A930" s="161" t="s">
        <v>1389</v>
      </c>
      <c r="B930" s="110">
        <v>310</v>
      </c>
    </row>
    <row r="931" s="105" customFormat="1" ht="17.25" customHeight="1" spans="1:2">
      <c r="A931" s="161" t="s">
        <v>1390</v>
      </c>
      <c r="B931" s="110"/>
    </row>
    <row r="932" s="105" customFormat="1" ht="17.25" customHeight="1" spans="1:2">
      <c r="A932" s="161" t="s">
        <v>1391</v>
      </c>
      <c r="B932" s="110"/>
    </row>
    <row r="933" s="105" customFormat="1" ht="17.25" customHeight="1" spans="1:2">
      <c r="A933" s="161" t="s">
        <v>1392</v>
      </c>
      <c r="B933" s="110"/>
    </row>
    <row r="934" s="105" customFormat="1" ht="17.25" customHeight="1" spans="1:2">
      <c r="A934" s="161" t="s">
        <v>1393</v>
      </c>
      <c r="B934" s="110">
        <v>165</v>
      </c>
    </row>
    <row r="935" s="105" customFormat="1" ht="17.25" customHeight="1" spans="1:2">
      <c r="A935" s="161" t="s">
        <v>1394</v>
      </c>
      <c r="B935" s="110"/>
    </row>
    <row r="936" s="105" customFormat="1" ht="17.25" customHeight="1" spans="1:2">
      <c r="A936" s="161" t="s">
        <v>1369</v>
      </c>
      <c r="B936" s="110"/>
    </row>
    <row r="937" s="105" customFormat="1" ht="17.25" customHeight="1" spans="1:2">
      <c r="A937" s="161" t="s">
        <v>1395</v>
      </c>
      <c r="B937" s="110"/>
    </row>
    <row r="938" s="105" customFormat="1" ht="17.25" customHeight="1" spans="1:2">
      <c r="A938" s="161" t="s">
        <v>1396</v>
      </c>
      <c r="B938" s="110">
        <v>125</v>
      </c>
    </row>
    <row r="939" s="105" customFormat="1" ht="17.25" customHeight="1" spans="1:2">
      <c r="A939" s="161" t="s">
        <v>1397</v>
      </c>
      <c r="B939" s="110"/>
    </row>
    <row r="940" s="105" customFormat="1" ht="17.25" customHeight="1" spans="1:2">
      <c r="A940" s="161" t="s">
        <v>1398</v>
      </c>
      <c r="B940" s="110"/>
    </row>
    <row r="941" s="105" customFormat="1" ht="17.25" customHeight="1" spans="1:2">
      <c r="A941" s="161" t="s">
        <v>1399</v>
      </c>
      <c r="B941" s="110">
        <v>784</v>
      </c>
    </row>
    <row r="942" s="105" customFormat="1" ht="17.25" customHeight="1" spans="1:2">
      <c r="A942" s="162" t="s">
        <v>1400</v>
      </c>
      <c r="B942" s="110">
        <f>SUM(B943:B952)</f>
        <v>12935</v>
      </c>
    </row>
    <row r="943" s="105" customFormat="1" ht="17.25" customHeight="1" spans="1:2">
      <c r="A943" s="161" t="s">
        <v>703</v>
      </c>
      <c r="B943" s="110"/>
    </row>
    <row r="944" s="105" customFormat="1" ht="17.25" customHeight="1" spans="1:2">
      <c r="A944" s="161" t="s">
        <v>704</v>
      </c>
      <c r="B944" s="110"/>
    </row>
    <row r="945" s="105" customFormat="1" ht="17.25" customHeight="1" spans="1:2">
      <c r="A945" s="161" t="s">
        <v>705</v>
      </c>
      <c r="B945" s="110"/>
    </row>
    <row r="946" s="105" customFormat="1" ht="17.25" customHeight="1" spans="1:2">
      <c r="A946" s="161" t="s">
        <v>1401</v>
      </c>
      <c r="B946" s="110">
        <v>5764</v>
      </c>
    </row>
    <row r="947" s="105" customFormat="1" ht="17.25" customHeight="1" spans="1:2">
      <c r="A947" s="161" t="s">
        <v>1402</v>
      </c>
      <c r="B947" s="110">
        <v>58</v>
      </c>
    </row>
    <row r="948" s="105" customFormat="1" ht="17.25" customHeight="1" spans="1:2">
      <c r="A948" s="161" t="s">
        <v>1403</v>
      </c>
      <c r="B948" s="110">
        <v>20</v>
      </c>
    </row>
    <row r="949" s="105" customFormat="1" ht="17.25" customHeight="1" spans="1:2">
      <c r="A949" s="161" t="s">
        <v>1404</v>
      </c>
      <c r="B949" s="110"/>
    </row>
    <row r="950" s="105" customFormat="1" ht="17.25" customHeight="1" spans="1:2">
      <c r="A950" s="161" t="s">
        <v>1405</v>
      </c>
      <c r="B950" s="110"/>
    </row>
    <row r="951" s="105" customFormat="1" ht="17.25" customHeight="1" spans="1:2">
      <c r="A951" s="161" t="s">
        <v>712</v>
      </c>
      <c r="B951" s="110"/>
    </row>
    <row r="952" s="105" customFormat="1" ht="17.25" customHeight="1" spans="1:2">
      <c r="A952" s="161" t="s">
        <v>1406</v>
      </c>
      <c r="B952" s="110">
        <v>7093</v>
      </c>
    </row>
    <row r="953" s="105" customFormat="1" ht="17.25" customHeight="1" spans="1:2">
      <c r="A953" s="162" t="s">
        <v>1407</v>
      </c>
      <c r="B953" s="110">
        <f>SUM(B954:B959)</f>
        <v>12550</v>
      </c>
    </row>
    <row r="954" s="105" customFormat="1" ht="17.25" customHeight="1" spans="1:2">
      <c r="A954" s="161" t="s">
        <v>1408</v>
      </c>
      <c r="B954" s="110">
        <v>253</v>
      </c>
    </row>
    <row r="955" s="105" customFormat="1" ht="17.25" customHeight="1" spans="1:2">
      <c r="A955" s="161" t="s">
        <v>1409</v>
      </c>
      <c r="B955" s="110"/>
    </row>
    <row r="956" s="105" customFormat="1" ht="17.25" customHeight="1" spans="1:2">
      <c r="A956" s="161" t="s">
        <v>1410</v>
      </c>
      <c r="B956" s="110">
        <v>11645</v>
      </c>
    </row>
    <row r="957" s="105" customFormat="1" ht="17.25" customHeight="1" spans="1:2">
      <c r="A957" s="161" t="s">
        <v>1411</v>
      </c>
      <c r="B957" s="110"/>
    </row>
    <row r="958" s="105" customFormat="1" ht="17.25" customHeight="1" spans="1:2">
      <c r="A958" s="161" t="s">
        <v>1412</v>
      </c>
      <c r="B958" s="110">
        <v>652</v>
      </c>
    </row>
    <row r="959" s="105" customFormat="1" ht="17.25" customHeight="1" spans="1:2">
      <c r="A959" s="161" t="s">
        <v>1413</v>
      </c>
      <c r="B959" s="110"/>
    </row>
    <row r="960" s="105" customFormat="1" ht="17.25" customHeight="1" spans="1:2">
      <c r="A960" s="162" t="s">
        <v>1414</v>
      </c>
      <c r="B960" s="110">
        <f>SUM(B961:B965)</f>
        <v>1296</v>
      </c>
    </row>
    <row r="961" s="105" customFormat="1" ht="17.25" customHeight="1" spans="1:2">
      <c r="A961" s="161" t="s">
        <v>1415</v>
      </c>
      <c r="B961" s="110"/>
    </row>
    <row r="962" s="105" customFormat="1" ht="17.25" customHeight="1" spans="1:2">
      <c r="A962" s="161" t="s">
        <v>1416</v>
      </c>
      <c r="B962" s="110">
        <v>1100</v>
      </c>
    </row>
    <row r="963" s="105" customFormat="1" ht="17.25" customHeight="1" spans="1:2">
      <c r="A963" s="161" t="s">
        <v>1417</v>
      </c>
      <c r="B963" s="110">
        <v>46</v>
      </c>
    </row>
    <row r="964" s="105" customFormat="1" ht="17.25" customHeight="1" spans="1:2">
      <c r="A964" s="161" t="s">
        <v>1418</v>
      </c>
      <c r="B964" s="110"/>
    </row>
    <row r="965" s="105" customFormat="1" ht="17.25" customHeight="1" spans="1:2">
      <c r="A965" s="161" t="s">
        <v>1419</v>
      </c>
      <c r="B965" s="110">
        <v>150</v>
      </c>
    </row>
    <row r="966" s="105" customFormat="1" ht="17.25" customHeight="1" spans="1:2">
      <c r="A966" s="162" t="s">
        <v>1420</v>
      </c>
      <c r="B966" s="110">
        <f>SUM(B967:B968)</f>
        <v>1598</v>
      </c>
    </row>
    <row r="967" s="105" customFormat="1" ht="17.25" customHeight="1" spans="1:2">
      <c r="A967" s="161" t="s">
        <v>1421</v>
      </c>
      <c r="B967" s="110"/>
    </row>
    <row r="968" s="105" customFormat="1" ht="17.25" customHeight="1" spans="1:2">
      <c r="A968" s="161" t="s">
        <v>1422</v>
      </c>
      <c r="B968" s="110">
        <v>1598</v>
      </c>
    </row>
    <row r="969" s="105" customFormat="1" ht="17.25" customHeight="1" spans="1:2">
      <c r="A969" s="162" t="s">
        <v>1423</v>
      </c>
      <c r="B969" s="110">
        <f>B970+B971</f>
        <v>694</v>
      </c>
    </row>
    <row r="970" s="105" customFormat="1" ht="17.25" customHeight="1" spans="1:2">
      <c r="A970" s="161" t="s">
        <v>1424</v>
      </c>
      <c r="B970" s="110"/>
    </row>
    <row r="971" s="105" customFormat="1" ht="17.25" customHeight="1" spans="1:2">
      <c r="A971" s="161" t="s">
        <v>1425</v>
      </c>
      <c r="B971" s="110">
        <v>694</v>
      </c>
    </row>
    <row r="972" s="105" customFormat="1" ht="17.25" customHeight="1" spans="1:2">
      <c r="A972" s="162" t="s">
        <v>1426</v>
      </c>
      <c r="B972" s="110">
        <f>SUM(B973,B994,B1004,B1014,B1021)</f>
        <v>42321</v>
      </c>
    </row>
    <row r="973" s="105" customFormat="1" ht="17.25" customHeight="1" spans="1:2">
      <c r="A973" s="162" t="s">
        <v>1427</v>
      </c>
      <c r="B973" s="110">
        <f>SUM(B974:B993)</f>
        <v>32098</v>
      </c>
    </row>
    <row r="974" s="105" customFormat="1" ht="17.25" customHeight="1" spans="1:2">
      <c r="A974" s="161" t="s">
        <v>703</v>
      </c>
      <c r="B974" s="110">
        <v>2001</v>
      </c>
    </row>
    <row r="975" s="105" customFormat="1" ht="17.25" customHeight="1" spans="1:2">
      <c r="A975" s="161" t="s">
        <v>704</v>
      </c>
      <c r="B975" s="110"/>
    </row>
    <row r="976" s="105" customFormat="1" ht="17.25" customHeight="1" spans="1:2">
      <c r="A976" s="161" t="s">
        <v>705</v>
      </c>
      <c r="B976" s="110"/>
    </row>
    <row r="977" s="105" customFormat="1" ht="17.25" customHeight="1" spans="1:2">
      <c r="A977" s="161" t="s">
        <v>1428</v>
      </c>
      <c r="B977" s="110">
        <v>13685</v>
      </c>
    </row>
    <row r="978" s="105" customFormat="1" ht="17.25" customHeight="1" spans="1:2">
      <c r="A978" s="161" t="s">
        <v>1429</v>
      </c>
      <c r="B978" s="110">
        <v>8324</v>
      </c>
    </row>
    <row r="979" s="105" customFormat="1" ht="17.25" customHeight="1" spans="1:2">
      <c r="A979" s="161" t="s">
        <v>1430</v>
      </c>
      <c r="B979" s="110"/>
    </row>
    <row r="980" s="105" customFormat="1" ht="17.25" customHeight="1" spans="1:2">
      <c r="A980" s="161" t="s">
        <v>1431</v>
      </c>
      <c r="B980" s="110">
        <v>9</v>
      </c>
    </row>
    <row r="981" s="105" customFormat="1" ht="17.25" customHeight="1" spans="1:2">
      <c r="A981" s="161" t="s">
        <v>1432</v>
      </c>
      <c r="B981" s="110">
        <v>1550</v>
      </c>
    </row>
    <row r="982" s="105" customFormat="1" ht="17.25" customHeight="1" spans="1:2">
      <c r="A982" s="161" t="s">
        <v>1433</v>
      </c>
      <c r="B982" s="110"/>
    </row>
    <row r="983" s="105" customFormat="1" ht="17.25" customHeight="1" spans="1:2">
      <c r="A983" s="161" t="s">
        <v>1434</v>
      </c>
      <c r="B983" s="110"/>
    </row>
    <row r="984" s="105" customFormat="1" ht="17.25" customHeight="1" spans="1:2">
      <c r="A984" s="161" t="s">
        <v>1435</v>
      </c>
      <c r="B984" s="110"/>
    </row>
    <row r="985" s="105" customFormat="1" ht="17.25" customHeight="1" spans="1:2">
      <c r="A985" s="161" t="s">
        <v>1436</v>
      </c>
      <c r="B985" s="110"/>
    </row>
    <row r="986" s="105" customFormat="1" ht="17.25" customHeight="1" spans="1:2">
      <c r="A986" s="161" t="s">
        <v>1437</v>
      </c>
      <c r="B986" s="110"/>
    </row>
    <row r="987" s="105" customFormat="1" ht="17.25" customHeight="1" spans="1:2">
      <c r="A987" s="161" t="s">
        <v>1438</v>
      </c>
      <c r="B987" s="110"/>
    </row>
    <row r="988" s="105" customFormat="1" ht="17.25" customHeight="1" spans="1:2">
      <c r="A988" s="161" t="s">
        <v>1439</v>
      </c>
      <c r="B988" s="110"/>
    </row>
    <row r="989" s="105" customFormat="1" ht="17.25" customHeight="1" spans="1:2">
      <c r="A989" s="161" t="s">
        <v>1440</v>
      </c>
      <c r="B989" s="110"/>
    </row>
    <row r="990" s="105" customFormat="1" ht="17.25" customHeight="1" spans="1:2">
      <c r="A990" s="161" t="s">
        <v>1441</v>
      </c>
      <c r="B990" s="110"/>
    </row>
    <row r="991" s="105" customFormat="1" ht="17.25" customHeight="1" spans="1:2">
      <c r="A991" s="161" t="s">
        <v>1442</v>
      </c>
      <c r="B991" s="110"/>
    </row>
    <row r="992" s="105" customFormat="1" ht="17.25" customHeight="1" spans="1:2">
      <c r="A992" s="161" t="s">
        <v>1443</v>
      </c>
      <c r="B992" s="110"/>
    </row>
    <row r="993" s="105" customFormat="1" ht="17.25" customHeight="1" spans="1:2">
      <c r="A993" s="161" t="s">
        <v>1444</v>
      </c>
      <c r="B993" s="110">
        <v>6529</v>
      </c>
    </row>
    <row r="994" s="105" customFormat="1" ht="17.25" customHeight="1" spans="1:2">
      <c r="A994" s="162" t="s">
        <v>1445</v>
      </c>
      <c r="B994" s="110">
        <f>SUM(B995:B1003)</f>
        <v>131</v>
      </c>
    </row>
    <row r="995" s="105" customFormat="1" ht="17.25" customHeight="1" spans="1:2">
      <c r="A995" s="161" t="s">
        <v>703</v>
      </c>
      <c r="B995" s="110"/>
    </row>
    <row r="996" s="105" customFormat="1" ht="17.25" customHeight="1" spans="1:2">
      <c r="A996" s="161" t="s">
        <v>704</v>
      </c>
      <c r="B996" s="110"/>
    </row>
    <row r="997" s="105" customFormat="1" ht="17.25" customHeight="1" spans="1:2">
      <c r="A997" s="161" t="s">
        <v>705</v>
      </c>
      <c r="B997" s="110"/>
    </row>
    <row r="998" s="105" customFormat="1" ht="17.25" customHeight="1" spans="1:2">
      <c r="A998" s="161" t="s">
        <v>1446</v>
      </c>
      <c r="B998" s="110"/>
    </row>
    <row r="999" s="105" customFormat="1" ht="17.25" customHeight="1" spans="1:2">
      <c r="A999" s="161" t="s">
        <v>1447</v>
      </c>
      <c r="B999" s="110"/>
    </row>
    <row r="1000" s="105" customFormat="1" ht="17.25" customHeight="1" spans="1:2">
      <c r="A1000" s="161" t="s">
        <v>1448</v>
      </c>
      <c r="B1000" s="110">
        <v>96</v>
      </c>
    </row>
    <row r="1001" s="105" customFormat="1" ht="17.25" customHeight="1" spans="1:2">
      <c r="A1001" s="161" t="s">
        <v>1449</v>
      </c>
      <c r="B1001" s="110"/>
    </row>
    <row r="1002" s="105" customFormat="1" ht="17.25" customHeight="1" spans="1:2">
      <c r="A1002" s="161" t="s">
        <v>1450</v>
      </c>
      <c r="B1002" s="110"/>
    </row>
    <row r="1003" s="105" customFormat="1" ht="17.25" customHeight="1" spans="1:2">
      <c r="A1003" s="161" t="s">
        <v>1451</v>
      </c>
      <c r="B1003" s="110">
        <v>35</v>
      </c>
    </row>
    <row r="1004" s="105" customFormat="1" ht="17.25" customHeight="1" spans="1:2">
      <c r="A1004" s="162" t="s">
        <v>1452</v>
      </c>
      <c r="B1004" s="110">
        <f>SUM(B1005:B1013)</f>
        <v>0</v>
      </c>
    </row>
    <row r="1005" s="105" customFormat="1" ht="17.25" customHeight="1" spans="1:2">
      <c r="A1005" s="161" t="s">
        <v>703</v>
      </c>
      <c r="B1005" s="110"/>
    </row>
    <row r="1006" s="105" customFormat="1" ht="17.25" customHeight="1" spans="1:2">
      <c r="A1006" s="161" t="s">
        <v>704</v>
      </c>
      <c r="B1006" s="110"/>
    </row>
    <row r="1007" s="105" customFormat="1" ht="17.25" customHeight="1" spans="1:2">
      <c r="A1007" s="161" t="s">
        <v>705</v>
      </c>
      <c r="B1007" s="110"/>
    </row>
    <row r="1008" s="105" customFormat="1" ht="17.25" customHeight="1" spans="1:2">
      <c r="A1008" s="161" t="s">
        <v>1453</v>
      </c>
      <c r="B1008" s="110"/>
    </row>
    <row r="1009" s="105" customFormat="1" ht="17.25" customHeight="1" spans="1:2">
      <c r="A1009" s="161" t="s">
        <v>1454</v>
      </c>
      <c r="B1009" s="110"/>
    </row>
    <row r="1010" s="105" customFormat="1" ht="17.25" customHeight="1" spans="1:2">
      <c r="A1010" s="161" t="s">
        <v>1455</v>
      </c>
      <c r="B1010" s="110"/>
    </row>
    <row r="1011" s="105" customFormat="1" ht="17.25" customHeight="1" spans="1:2">
      <c r="A1011" s="161" t="s">
        <v>1456</v>
      </c>
      <c r="B1011" s="110"/>
    </row>
    <row r="1012" s="105" customFormat="1" ht="17.25" customHeight="1" spans="1:2">
      <c r="A1012" s="161" t="s">
        <v>1457</v>
      </c>
      <c r="B1012" s="110"/>
    </row>
    <row r="1013" s="105" customFormat="1" ht="17.25" customHeight="1" spans="1:2">
      <c r="A1013" s="161" t="s">
        <v>1458</v>
      </c>
      <c r="B1013" s="110"/>
    </row>
    <row r="1014" s="105" customFormat="1" ht="17.25" customHeight="1" spans="1:2">
      <c r="A1014" s="162" t="s">
        <v>1459</v>
      </c>
      <c r="B1014" s="110">
        <f>SUM(B1015:B1020)</f>
        <v>0</v>
      </c>
    </row>
    <row r="1015" s="105" customFormat="1" ht="17.25" customHeight="1" spans="1:2">
      <c r="A1015" s="161" t="s">
        <v>703</v>
      </c>
      <c r="B1015" s="110"/>
    </row>
    <row r="1016" s="105" customFormat="1" ht="17.25" customHeight="1" spans="1:2">
      <c r="A1016" s="161" t="s">
        <v>704</v>
      </c>
      <c r="B1016" s="110"/>
    </row>
    <row r="1017" s="105" customFormat="1" ht="17.25" customHeight="1" spans="1:2">
      <c r="A1017" s="161" t="s">
        <v>705</v>
      </c>
      <c r="B1017" s="110"/>
    </row>
    <row r="1018" s="105" customFormat="1" ht="17.25" customHeight="1" spans="1:2">
      <c r="A1018" s="161" t="s">
        <v>1450</v>
      </c>
      <c r="B1018" s="110"/>
    </row>
    <row r="1019" s="105" customFormat="1" ht="17.25" customHeight="1" spans="1:2">
      <c r="A1019" s="161" t="s">
        <v>1460</v>
      </c>
      <c r="B1019" s="110"/>
    </row>
    <row r="1020" s="105" customFormat="1" ht="17.25" customHeight="1" spans="1:2">
      <c r="A1020" s="161" t="s">
        <v>1461</v>
      </c>
      <c r="B1020" s="110"/>
    </row>
    <row r="1021" s="105" customFormat="1" ht="17.25" customHeight="1" spans="1:2">
      <c r="A1021" s="162" t="s">
        <v>1462</v>
      </c>
      <c r="B1021" s="110">
        <f>SUM(B1022:B1023)</f>
        <v>10092</v>
      </c>
    </row>
    <row r="1022" s="105" customFormat="1" ht="17.25" customHeight="1" spans="1:2">
      <c r="A1022" s="161" t="s">
        <v>1463</v>
      </c>
      <c r="B1022" s="110">
        <v>8825</v>
      </c>
    </row>
    <row r="1023" s="105" customFormat="1" ht="17.25" customHeight="1" spans="1:2">
      <c r="A1023" s="161" t="s">
        <v>1464</v>
      </c>
      <c r="B1023" s="110">
        <v>1267</v>
      </c>
    </row>
    <row r="1024" s="105" customFormat="1" ht="17.25" customHeight="1" spans="1:2">
      <c r="A1024" s="162" t="s">
        <v>1465</v>
      </c>
      <c r="B1024" s="110">
        <f>SUM(B1025,B1035,B1051,B1056,B1067,B1074,B1082)</f>
        <v>46547</v>
      </c>
    </row>
    <row r="1025" s="105" customFormat="1" ht="17.25" customHeight="1" spans="1:2">
      <c r="A1025" s="162" t="s">
        <v>1466</v>
      </c>
      <c r="B1025" s="110">
        <f>SUM(B1026:B1034)</f>
        <v>0</v>
      </c>
    </row>
    <row r="1026" s="105" customFormat="1" ht="17.25" customHeight="1" spans="1:2">
      <c r="A1026" s="161" t="s">
        <v>703</v>
      </c>
      <c r="B1026" s="110"/>
    </row>
    <row r="1027" s="105" customFormat="1" ht="17.25" customHeight="1" spans="1:2">
      <c r="A1027" s="161" t="s">
        <v>704</v>
      </c>
      <c r="B1027" s="110"/>
    </row>
    <row r="1028" s="105" customFormat="1" ht="17.25" customHeight="1" spans="1:2">
      <c r="A1028" s="161" t="s">
        <v>705</v>
      </c>
      <c r="B1028" s="110"/>
    </row>
    <row r="1029" s="105" customFormat="1" ht="17.25" customHeight="1" spans="1:2">
      <c r="A1029" s="161" t="s">
        <v>1467</v>
      </c>
      <c r="B1029" s="110"/>
    </row>
    <row r="1030" s="105" customFormat="1" ht="17.25" customHeight="1" spans="1:2">
      <c r="A1030" s="161" t="s">
        <v>1468</v>
      </c>
      <c r="B1030" s="110"/>
    </row>
    <row r="1031" s="105" customFormat="1" ht="17.25" customHeight="1" spans="1:2">
      <c r="A1031" s="161" t="s">
        <v>1469</v>
      </c>
      <c r="B1031" s="110"/>
    </row>
    <row r="1032" s="105" customFormat="1" ht="17.25" customHeight="1" spans="1:2">
      <c r="A1032" s="161" t="s">
        <v>1470</v>
      </c>
      <c r="B1032" s="110"/>
    </row>
    <row r="1033" s="105" customFormat="1" ht="17.25" customHeight="1" spans="1:2">
      <c r="A1033" s="161" t="s">
        <v>1471</v>
      </c>
      <c r="B1033" s="110"/>
    </row>
    <row r="1034" s="105" customFormat="1" ht="17.25" customHeight="1" spans="1:2">
      <c r="A1034" s="161" t="s">
        <v>1472</v>
      </c>
      <c r="B1034" s="110"/>
    </row>
    <row r="1035" s="105" customFormat="1" ht="17.25" customHeight="1" spans="1:2">
      <c r="A1035" s="162" t="s">
        <v>1473</v>
      </c>
      <c r="B1035" s="110">
        <f>SUM(B1036:B1050)</f>
        <v>3417</v>
      </c>
    </row>
    <row r="1036" s="105" customFormat="1" ht="17.25" customHeight="1" spans="1:2">
      <c r="A1036" s="161" t="s">
        <v>703</v>
      </c>
      <c r="B1036" s="110">
        <v>121</v>
      </c>
    </row>
    <row r="1037" s="105" customFormat="1" ht="17.25" customHeight="1" spans="1:2">
      <c r="A1037" s="161" t="s">
        <v>704</v>
      </c>
      <c r="B1037" s="110">
        <v>68</v>
      </c>
    </row>
    <row r="1038" s="105" customFormat="1" ht="17.25" customHeight="1" spans="1:2">
      <c r="A1038" s="161" t="s">
        <v>705</v>
      </c>
      <c r="B1038" s="110"/>
    </row>
    <row r="1039" s="105" customFormat="1" ht="17.25" customHeight="1" spans="1:2">
      <c r="A1039" s="161" t="s">
        <v>1474</v>
      </c>
      <c r="B1039" s="110"/>
    </row>
    <row r="1040" s="105" customFormat="1" ht="17.25" customHeight="1" spans="1:2">
      <c r="A1040" s="161" t="s">
        <v>1475</v>
      </c>
      <c r="B1040" s="110"/>
    </row>
    <row r="1041" s="105" customFormat="1" ht="17.25" customHeight="1" spans="1:2">
      <c r="A1041" s="161" t="s">
        <v>1476</v>
      </c>
      <c r="B1041" s="110"/>
    </row>
    <row r="1042" s="105" customFormat="1" ht="17.25" customHeight="1" spans="1:2">
      <c r="A1042" s="161" t="s">
        <v>1477</v>
      </c>
      <c r="B1042" s="110">
        <v>2150</v>
      </c>
    </row>
    <row r="1043" s="105" customFormat="1" ht="17.25" customHeight="1" spans="1:2">
      <c r="A1043" s="161" t="s">
        <v>1478</v>
      </c>
      <c r="B1043" s="110"/>
    </row>
    <row r="1044" s="105" customFormat="1" ht="17.25" customHeight="1" spans="1:2">
      <c r="A1044" s="161" t="s">
        <v>1479</v>
      </c>
      <c r="B1044" s="110"/>
    </row>
    <row r="1045" s="105" customFormat="1" ht="17.25" customHeight="1" spans="1:2">
      <c r="A1045" s="161" t="s">
        <v>1480</v>
      </c>
      <c r="B1045" s="110"/>
    </row>
    <row r="1046" s="105" customFormat="1" ht="17.25" customHeight="1" spans="1:2">
      <c r="A1046" s="161" t="s">
        <v>1481</v>
      </c>
      <c r="B1046" s="110"/>
    </row>
    <row r="1047" s="105" customFormat="1" ht="17.25" customHeight="1" spans="1:2">
      <c r="A1047" s="161" t="s">
        <v>1482</v>
      </c>
      <c r="B1047" s="110"/>
    </row>
    <row r="1048" s="105" customFormat="1" ht="17.25" customHeight="1" spans="1:2">
      <c r="A1048" s="161" t="s">
        <v>1483</v>
      </c>
      <c r="B1048" s="110"/>
    </row>
    <row r="1049" s="105" customFormat="1" ht="17.25" customHeight="1" spans="1:2">
      <c r="A1049" s="161" t="s">
        <v>1484</v>
      </c>
      <c r="B1049" s="110"/>
    </row>
    <row r="1050" s="105" customFormat="1" ht="17.25" customHeight="1" spans="1:2">
      <c r="A1050" s="161" t="s">
        <v>1485</v>
      </c>
      <c r="B1050" s="110">
        <v>1078</v>
      </c>
    </row>
    <row r="1051" s="105" customFormat="1" ht="17.25" customHeight="1" spans="1:2">
      <c r="A1051" s="162" t="s">
        <v>1486</v>
      </c>
      <c r="B1051" s="110">
        <f>SUM(B1052:B1055)</f>
        <v>145</v>
      </c>
    </row>
    <row r="1052" s="105" customFormat="1" ht="17.25" customHeight="1" spans="1:2">
      <c r="A1052" s="161" t="s">
        <v>703</v>
      </c>
      <c r="B1052" s="110"/>
    </row>
    <row r="1053" s="105" customFormat="1" ht="17.25" customHeight="1" spans="1:2">
      <c r="A1053" s="161" t="s">
        <v>704</v>
      </c>
      <c r="B1053" s="110"/>
    </row>
    <row r="1054" s="105" customFormat="1" ht="17.25" customHeight="1" spans="1:2">
      <c r="A1054" s="161" t="s">
        <v>705</v>
      </c>
      <c r="B1054" s="110"/>
    </row>
    <row r="1055" s="105" customFormat="1" ht="17.25" customHeight="1" spans="1:2">
      <c r="A1055" s="161" t="s">
        <v>1487</v>
      </c>
      <c r="B1055" s="110">
        <v>145</v>
      </c>
    </row>
    <row r="1056" s="105" customFormat="1" ht="17.25" customHeight="1" spans="1:2">
      <c r="A1056" s="162" t="s">
        <v>1488</v>
      </c>
      <c r="B1056" s="110">
        <f>SUM(B1057:B1066)</f>
        <v>1036</v>
      </c>
    </row>
    <row r="1057" s="105" customFormat="1" ht="17.25" customHeight="1" spans="1:2">
      <c r="A1057" s="161" t="s">
        <v>703</v>
      </c>
      <c r="B1057" s="110">
        <v>347</v>
      </c>
    </row>
    <row r="1058" s="105" customFormat="1" ht="17.25" customHeight="1" spans="1:2">
      <c r="A1058" s="161" t="s">
        <v>704</v>
      </c>
      <c r="B1058" s="110">
        <v>188</v>
      </c>
    </row>
    <row r="1059" s="105" customFormat="1" ht="17.25" customHeight="1" spans="1:2">
      <c r="A1059" s="161" t="s">
        <v>705</v>
      </c>
      <c r="B1059" s="110"/>
    </row>
    <row r="1060" s="105" customFormat="1" ht="17.25" customHeight="1" spans="1:2">
      <c r="A1060" s="161" t="s">
        <v>1489</v>
      </c>
      <c r="B1060" s="110"/>
    </row>
    <row r="1061" s="105" customFormat="1" ht="17.25" customHeight="1" spans="1:2">
      <c r="A1061" s="161" t="s">
        <v>1490</v>
      </c>
      <c r="B1061" s="110"/>
    </row>
    <row r="1062" s="105" customFormat="1" ht="17.25" customHeight="1" spans="1:2">
      <c r="A1062" s="161" t="s">
        <v>1491</v>
      </c>
      <c r="B1062" s="110"/>
    </row>
    <row r="1063" s="105" customFormat="1" ht="17.25" customHeight="1" spans="1:2">
      <c r="A1063" s="161" t="s">
        <v>1492</v>
      </c>
      <c r="B1063" s="110"/>
    </row>
    <row r="1064" s="105" customFormat="1" ht="17.25" customHeight="1" spans="1:2">
      <c r="A1064" s="161" t="s">
        <v>1493</v>
      </c>
      <c r="B1064" s="110">
        <v>164</v>
      </c>
    </row>
    <row r="1065" s="105" customFormat="1" ht="17.25" customHeight="1" spans="1:2">
      <c r="A1065" s="161" t="s">
        <v>712</v>
      </c>
      <c r="B1065" s="110"/>
    </row>
    <row r="1066" s="105" customFormat="1" ht="17.25" customHeight="1" spans="1:2">
      <c r="A1066" s="161" t="s">
        <v>1494</v>
      </c>
      <c r="B1066" s="110">
        <v>337</v>
      </c>
    </row>
    <row r="1067" s="105" customFormat="1" ht="17.25" customHeight="1" spans="1:2">
      <c r="A1067" s="162" t="s">
        <v>1495</v>
      </c>
      <c r="B1067" s="110">
        <f>SUM(B1068:B1073)</f>
        <v>26604</v>
      </c>
    </row>
    <row r="1068" s="105" customFormat="1" ht="17.25" customHeight="1" spans="1:2">
      <c r="A1068" s="161" t="s">
        <v>703</v>
      </c>
      <c r="B1068" s="110"/>
    </row>
    <row r="1069" s="105" customFormat="1" ht="17.25" customHeight="1" spans="1:2">
      <c r="A1069" s="161" t="s">
        <v>704</v>
      </c>
      <c r="B1069" s="110"/>
    </row>
    <row r="1070" s="105" customFormat="1" ht="17.25" customHeight="1" spans="1:2">
      <c r="A1070" s="161" t="s">
        <v>705</v>
      </c>
      <c r="B1070" s="110"/>
    </row>
    <row r="1071" s="105" customFormat="1" ht="17.25" customHeight="1" spans="1:2">
      <c r="A1071" s="161" t="s">
        <v>1496</v>
      </c>
      <c r="B1071" s="110"/>
    </row>
    <row r="1072" s="105" customFormat="1" ht="17.25" customHeight="1" spans="1:2">
      <c r="A1072" s="161" t="s">
        <v>1497</v>
      </c>
      <c r="B1072" s="110"/>
    </row>
    <row r="1073" s="105" customFormat="1" ht="17.25" customHeight="1" spans="1:2">
      <c r="A1073" s="161" t="s">
        <v>1498</v>
      </c>
      <c r="B1073" s="110">
        <v>26604</v>
      </c>
    </row>
    <row r="1074" s="105" customFormat="1" ht="17.25" customHeight="1" spans="1:2">
      <c r="A1074" s="162" t="s">
        <v>1499</v>
      </c>
      <c r="B1074" s="110">
        <f>SUM(B1075:B1081)</f>
        <v>9211</v>
      </c>
    </row>
    <row r="1075" s="105" customFormat="1" ht="17.25" customHeight="1" spans="1:2">
      <c r="A1075" s="161" t="s">
        <v>703</v>
      </c>
      <c r="B1075" s="110"/>
    </row>
    <row r="1076" s="105" customFormat="1" ht="17.25" customHeight="1" spans="1:2">
      <c r="A1076" s="161" t="s">
        <v>704</v>
      </c>
      <c r="B1076" s="110"/>
    </row>
    <row r="1077" s="105" customFormat="1" ht="17.25" customHeight="1" spans="1:2">
      <c r="A1077" s="161" t="s">
        <v>705</v>
      </c>
      <c r="B1077" s="110"/>
    </row>
    <row r="1078" s="105" customFormat="1" ht="17.25" customHeight="1" spans="1:2">
      <c r="A1078" s="161" t="s">
        <v>1500</v>
      </c>
      <c r="B1078" s="110"/>
    </row>
    <row r="1079" s="105" customFormat="1" ht="17.25" customHeight="1" spans="1:2">
      <c r="A1079" s="161" t="s">
        <v>1501</v>
      </c>
      <c r="B1079" s="110">
        <v>9081</v>
      </c>
    </row>
    <row r="1080" s="105" customFormat="1" ht="17.25" customHeight="1" spans="1:2">
      <c r="A1080" s="161" t="s">
        <v>1502</v>
      </c>
      <c r="B1080" s="110"/>
    </row>
    <row r="1081" s="105" customFormat="1" ht="17.25" customHeight="1" spans="1:2">
      <c r="A1081" s="161" t="s">
        <v>1503</v>
      </c>
      <c r="B1081" s="110">
        <v>130</v>
      </c>
    </row>
    <row r="1082" s="105" customFormat="1" ht="17.25" customHeight="1" spans="1:2">
      <c r="A1082" s="162" t="s">
        <v>1504</v>
      </c>
      <c r="B1082" s="110">
        <f>SUM(B1083:B1087)</f>
        <v>6134</v>
      </c>
    </row>
    <row r="1083" s="105" customFormat="1" ht="17.25" customHeight="1" spans="1:2">
      <c r="A1083" s="161" t="s">
        <v>1505</v>
      </c>
      <c r="B1083" s="110"/>
    </row>
    <row r="1084" s="105" customFormat="1" ht="17.25" customHeight="1" spans="1:2">
      <c r="A1084" s="161" t="s">
        <v>1506</v>
      </c>
      <c r="B1084" s="110"/>
    </row>
    <row r="1085" s="105" customFormat="1" ht="17.25" customHeight="1" spans="1:2">
      <c r="A1085" s="161" t="s">
        <v>1507</v>
      </c>
      <c r="B1085" s="110"/>
    </row>
    <row r="1086" s="105" customFormat="1" ht="17.25" customHeight="1" spans="1:2">
      <c r="A1086" s="161" t="s">
        <v>1508</v>
      </c>
      <c r="B1086" s="110"/>
    </row>
    <row r="1087" s="105" customFormat="1" ht="17.25" customHeight="1" spans="1:2">
      <c r="A1087" s="161" t="s">
        <v>1509</v>
      </c>
      <c r="B1087" s="110">
        <v>6134</v>
      </c>
    </row>
    <row r="1088" s="105" customFormat="1" ht="17.25" customHeight="1" spans="1:2">
      <c r="A1088" s="162" t="s">
        <v>1510</v>
      </c>
      <c r="B1088" s="110">
        <f>SUM(B1089,B1099,B1105)</f>
        <v>12169</v>
      </c>
    </row>
    <row r="1089" s="105" customFormat="1" ht="17.25" customHeight="1" spans="1:2">
      <c r="A1089" s="162" t="s">
        <v>1511</v>
      </c>
      <c r="B1089" s="110">
        <f>SUM(B1090:B1098)</f>
        <v>1647</v>
      </c>
    </row>
    <row r="1090" s="105" customFormat="1" ht="17.25" customHeight="1" spans="1:2">
      <c r="A1090" s="161" t="s">
        <v>703</v>
      </c>
      <c r="B1090" s="110">
        <v>344</v>
      </c>
    </row>
    <row r="1091" s="105" customFormat="1" ht="17.25" customHeight="1" spans="1:2">
      <c r="A1091" s="161" t="s">
        <v>704</v>
      </c>
      <c r="B1091" s="110"/>
    </row>
    <row r="1092" s="105" customFormat="1" ht="17.25" customHeight="1" spans="1:2">
      <c r="A1092" s="161" t="s">
        <v>705</v>
      </c>
      <c r="B1092" s="110"/>
    </row>
    <row r="1093" s="105" customFormat="1" ht="17.25" customHeight="1" spans="1:2">
      <c r="A1093" s="161" t="s">
        <v>1512</v>
      </c>
      <c r="B1093" s="110"/>
    </row>
    <row r="1094" s="105" customFormat="1" ht="17.25" customHeight="1" spans="1:2">
      <c r="A1094" s="161" t="s">
        <v>1513</v>
      </c>
      <c r="B1094" s="110"/>
    </row>
    <row r="1095" s="105" customFormat="1" ht="17.25" customHeight="1" spans="1:2">
      <c r="A1095" s="161" t="s">
        <v>1514</v>
      </c>
      <c r="B1095" s="110"/>
    </row>
    <row r="1096" s="105" customFormat="1" ht="17.25" customHeight="1" spans="1:2">
      <c r="A1096" s="161" t="s">
        <v>1515</v>
      </c>
      <c r="B1096" s="110"/>
    </row>
    <row r="1097" s="105" customFormat="1" ht="17.25" customHeight="1" spans="1:2">
      <c r="A1097" s="161" t="s">
        <v>712</v>
      </c>
      <c r="B1097" s="110"/>
    </row>
    <row r="1098" s="105" customFormat="1" ht="17.25" customHeight="1" spans="1:2">
      <c r="A1098" s="161" t="s">
        <v>1516</v>
      </c>
      <c r="B1098" s="110">
        <v>1303</v>
      </c>
    </row>
    <row r="1099" s="105" customFormat="1" ht="17.25" customHeight="1" spans="1:2">
      <c r="A1099" s="162" t="s">
        <v>1517</v>
      </c>
      <c r="B1099" s="110">
        <f>SUM(B1100:B1104)</f>
        <v>237</v>
      </c>
    </row>
    <row r="1100" s="105" customFormat="1" ht="17.25" customHeight="1" spans="1:2">
      <c r="A1100" s="161" t="s">
        <v>703</v>
      </c>
      <c r="B1100" s="110"/>
    </row>
    <row r="1101" s="105" customFormat="1" ht="17.25" customHeight="1" spans="1:2">
      <c r="A1101" s="161" t="s">
        <v>704</v>
      </c>
      <c r="B1101" s="110"/>
    </row>
    <row r="1102" s="105" customFormat="1" ht="17.25" customHeight="1" spans="1:2">
      <c r="A1102" s="161" t="s">
        <v>705</v>
      </c>
      <c r="B1102" s="110"/>
    </row>
    <row r="1103" s="105" customFormat="1" ht="17.25" customHeight="1" spans="1:2">
      <c r="A1103" s="161" t="s">
        <v>1518</v>
      </c>
      <c r="B1103" s="110"/>
    </row>
    <row r="1104" s="105" customFormat="1" ht="17.25" customHeight="1" spans="1:2">
      <c r="A1104" s="161" t="s">
        <v>1519</v>
      </c>
      <c r="B1104" s="110">
        <v>237</v>
      </c>
    </row>
    <row r="1105" s="105" customFormat="1" ht="17.25" customHeight="1" spans="1:2">
      <c r="A1105" s="162" t="s">
        <v>1520</v>
      </c>
      <c r="B1105" s="110">
        <f>SUM(B1106:B1107)</f>
        <v>10285</v>
      </c>
    </row>
    <row r="1106" s="105" customFormat="1" ht="17.25" customHeight="1" spans="1:2">
      <c r="A1106" s="161" t="s">
        <v>1521</v>
      </c>
      <c r="B1106" s="110"/>
    </row>
    <row r="1107" s="105" customFormat="1" ht="17.25" customHeight="1" spans="1:2">
      <c r="A1107" s="161" t="s">
        <v>1522</v>
      </c>
      <c r="B1107" s="110">
        <v>10285</v>
      </c>
    </row>
    <row r="1108" s="105" customFormat="1" ht="17.25" customHeight="1" spans="1:2">
      <c r="A1108" s="162" t="s">
        <v>1523</v>
      </c>
      <c r="B1108" s="110">
        <f>SUM(B1109,B1116,B1126,B1132,B1135)</f>
        <v>343</v>
      </c>
    </row>
    <row r="1109" s="105" customFormat="1" ht="17.25" customHeight="1" spans="1:2">
      <c r="A1109" s="162" t="s">
        <v>1524</v>
      </c>
      <c r="B1109" s="110">
        <f>SUM(B1110:B1115)</f>
        <v>202</v>
      </c>
    </row>
    <row r="1110" s="105" customFormat="1" ht="17.25" customHeight="1" spans="1:2">
      <c r="A1110" s="161" t="s">
        <v>703</v>
      </c>
      <c r="B1110" s="110">
        <v>183</v>
      </c>
    </row>
    <row r="1111" s="105" customFormat="1" ht="17.25" customHeight="1" spans="1:2">
      <c r="A1111" s="161" t="s">
        <v>704</v>
      </c>
      <c r="B1111" s="110"/>
    </row>
    <row r="1112" s="105" customFormat="1" ht="17.25" customHeight="1" spans="1:2">
      <c r="A1112" s="161" t="s">
        <v>705</v>
      </c>
      <c r="B1112" s="110"/>
    </row>
    <row r="1113" s="105" customFormat="1" ht="17.25" customHeight="1" spans="1:2">
      <c r="A1113" s="161" t="s">
        <v>1525</v>
      </c>
      <c r="B1113" s="110"/>
    </row>
    <row r="1114" s="105" customFormat="1" ht="17.25" customHeight="1" spans="1:2">
      <c r="A1114" s="161" t="s">
        <v>712</v>
      </c>
      <c r="B1114" s="110"/>
    </row>
    <row r="1115" s="105" customFormat="1" ht="17.25" customHeight="1" spans="1:2">
      <c r="A1115" s="161" t="s">
        <v>1526</v>
      </c>
      <c r="B1115" s="110">
        <v>19</v>
      </c>
    </row>
    <row r="1116" s="105" customFormat="1" ht="17.25" customHeight="1" spans="1:2">
      <c r="A1116" s="162" t="s">
        <v>1527</v>
      </c>
      <c r="B1116" s="110">
        <f>SUM(B1117:B1125)</f>
        <v>24</v>
      </c>
    </row>
    <row r="1117" s="105" customFormat="1" ht="17.25" customHeight="1" spans="1:2">
      <c r="A1117" s="161" t="s">
        <v>1528</v>
      </c>
      <c r="B1117" s="110"/>
    </row>
    <row r="1118" s="105" customFormat="1" ht="17.25" customHeight="1" spans="1:2">
      <c r="A1118" s="161" t="s">
        <v>1529</v>
      </c>
      <c r="B1118" s="110"/>
    </row>
    <row r="1119" s="105" customFormat="1" ht="17.25" customHeight="1" spans="1:2">
      <c r="A1119" s="161" t="s">
        <v>1530</v>
      </c>
      <c r="B1119" s="110"/>
    </row>
    <row r="1120" s="105" customFormat="1" ht="17.25" customHeight="1" spans="1:2">
      <c r="A1120" s="161" t="s">
        <v>1531</v>
      </c>
      <c r="B1120" s="110"/>
    </row>
    <row r="1121" s="105" customFormat="1" ht="17.25" customHeight="1" spans="1:2">
      <c r="A1121" s="161" t="s">
        <v>1532</v>
      </c>
      <c r="B1121" s="110">
        <v>24</v>
      </c>
    </row>
    <row r="1122" s="105" customFormat="1" ht="17.25" customHeight="1" spans="1:2">
      <c r="A1122" s="161" t="s">
        <v>1533</v>
      </c>
      <c r="B1122" s="110"/>
    </row>
    <row r="1123" s="105" customFormat="1" ht="17.25" customHeight="1" spans="1:2">
      <c r="A1123" s="161" t="s">
        <v>1534</v>
      </c>
      <c r="B1123" s="110"/>
    </row>
    <row r="1124" s="105" customFormat="1" ht="17.25" customHeight="1" spans="1:2">
      <c r="A1124" s="161" t="s">
        <v>1535</v>
      </c>
      <c r="B1124" s="110"/>
    </row>
    <row r="1125" s="105" customFormat="1" ht="17.25" customHeight="1" spans="1:2">
      <c r="A1125" s="161" t="s">
        <v>1536</v>
      </c>
      <c r="B1125" s="110"/>
    </row>
    <row r="1126" s="105" customFormat="1" ht="17.25" customHeight="1" spans="1:2">
      <c r="A1126" s="162" t="s">
        <v>1537</v>
      </c>
      <c r="B1126" s="110">
        <f>SUM(B1127:B1131)</f>
        <v>117</v>
      </c>
    </row>
    <row r="1127" s="105" customFormat="1" ht="17.25" customHeight="1" spans="1:2">
      <c r="A1127" s="161" t="s">
        <v>1538</v>
      </c>
      <c r="B1127" s="110"/>
    </row>
    <row r="1128" s="105" customFormat="1" ht="17.25" customHeight="1" spans="1:2">
      <c r="A1128" s="161" t="s">
        <v>1539</v>
      </c>
      <c r="B1128" s="110"/>
    </row>
    <row r="1129" s="105" customFormat="1" ht="17.25" customHeight="1" spans="1:2">
      <c r="A1129" s="161" t="s">
        <v>1540</v>
      </c>
      <c r="B1129" s="110"/>
    </row>
    <row r="1130" s="105" customFormat="1" ht="17.25" customHeight="1" spans="1:2">
      <c r="A1130" s="161" t="s">
        <v>1541</v>
      </c>
      <c r="B1130" s="110"/>
    </row>
    <row r="1131" s="105" customFormat="1" ht="17.25" customHeight="1" spans="1:2">
      <c r="A1131" s="161" t="s">
        <v>1542</v>
      </c>
      <c r="B1131" s="110">
        <v>117</v>
      </c>
    </row>
    <row r="1132" s="105" customFormat="1" ht="17.25" customHeight="1" spans="1:2">
      <c r="A1132" s="162" t="s">
        <v>1543</v>
      </c>
      <c r="B1132" s="110">
        <f>SUM(B1133:B1134)</f>
        <v>0</v>
      </c>
    </row>
    <row r="1133" s="105" customFormat="1" ht="17.25" customHeight="1" spans="1:2">
      <c r="A1133" s="161" t="s">
        <v>1544</v>
      </c>
      <c r="B1133" s="110"/>
    </row>
    <row r="1134" s="105" customFormat="1" ht="17.25" customHeight="1" spans="1:2">
      <c r="A1134" s="161" t="s">
        <v>1545</v>
      </c>
      <c r="B1134" s="110"/>
    </row>
    <row r="1135" s="105" customFormat="1" ht="17.25" customHeight="1" spans="1:2">
      <c r="A1135" s="162" t="s">
        <v>1546</v>
      </c>
      <c r="B1135" s="110">
        <f>SUM(B1136:B1137)</f>
        <v>0</v>
      </c>
    </row>
    <row r="1136" s="105" customFormat="1" ht="17.25" customHeight="1" spans="1:2">
      <c r="A1136" s="161" t="s">
        <v>1547</v>
      </c>
      <c r="B1136" s="110"/>
    </row>
    <row r="1137" s="105" customFormat="1" ht="17.25" customHeight="1" spans="1:2">
      <c r="A1137" s="161" t="s">
        <v>1548</v>
      </c>
      <c r="B1137" s="110"/>
    </row>
    <row r="1138" s="105" customFormat="1" ht="17.25" customHeight="1" spans="1:2">
      <c r="A1138" s="162" t="s">
        <v>1549</v>
      </c>
      <c r="B1138" s="110">
        <f>SUM(B1139:B1147)</f>
        <v>0</v>
      </c>
    </row>
    <row r="1139" s="105" customFormat="1" ht="17.25" customHeight="1" spans="1:2">
      <c r="A1139" s="162" t="s">
        <v>1550</v>
      </c>
      <c r="B1139" s="110"/>
    </row>
    <row r="1140" s="105" customFormat="1" ht="17.25" customHeight="1" spans="1:2">
      <c r="A1140" s="162" t="s">
        <v>1551</v>
      </c>
      <c r="B1140" s="110"/>
    </row>
    <row r="1141" s="105" customFormat="1" ht="17.25" customHeight="1" spans="1:2">
      <c r="A1141" s="162" t="s">
        <v>1552</v>
      </c>
      <c r="B1141" s="110"/>
    </row>
    <row r="1142" s="105" customFormat="1" ht="17.25" customHeight="1" spans="1:2">
      <c r="A1142" s="162" t="s">
        <v>1553</v>
      </c>
      <c r="B1142" s="110"/>
    </row>
    <row r="1143" s="105" customFormat="1" ht="17.25" customHeight="1" spans="1:2">
      <c r="A1143" s="162" t="s">
        <v>1554</v>
      </c>
      <c r="B1143" s="110"/>
    </row>
    <row r="1144" s="105" customFormat="1" ht="17.25" customHeight="1" spans="1:2">
      <c r="A1144" s="162" t="s">
        <v>1335</v>
      </c>
      <c r="B1144" s="110"/>
    </row>
    <row r="1145" s="105" customFormat="1" ht="17.25" customHeight="1" spans="1:2">
      <c r="A1145" s="162" t="s">
        <v>1555</v>
      </c>
      <c r="B1145" s="110"/>
    </row>
    <row r="1146" s="105" customFormat="1" ht="17.25" customHeight="1" spans="1:2">
      <c r="A1146" s="162" t="s">
        <v>1556</v>
      </c>
      <c r="B1146" s="110"/>
    </row>
    <row r="1147" s="105" customFormat="1" ht="17.25" customHeight="1" spans="1:2">
      <c r="A1147" s="162" t="s">
        <v>1557</v>
      </c>
      <c r="B1147" s="110"/>
    </row>
    <row r="1148" s="105" customFormat="1" ht="17.25" customHeight="1" spans="1:2">
      <c r="A1148" s="162" t="s">
        <v>1558</v>
      </c>
      <c r="B1148" s="110">
        <f>SUM(B1149,B1176,B1191)</f>
        <v>8637</v>
      </c>
    </row>
    <row r="1149" s="105" customFormat="1" ht="17.25" customHeight="1" spans="1:2">
      <c r="A1149" s="162" t="s">
        <v>1559</v>
      </c>
      <c r="B1149" s="110">
        <f>SUM(B1150:B1175)</f>
        <v>8341</v>
      </c>
    </row>
    <row r="1150" s="105" customFormat="1" ht="17.25" customHeight="1" spans="1:2">
      <c r="A1150" s="161" t="s">
        <v>703</v>
      </c>
      <c r="B1150" s="110">
        <v>1141</v>
      </c>
    </row>
    <row r="1151" s="105" customFormat="1" ht="17.25" customHeight="1" spans="1:2">
      <c r="A1151" s="161" t="s">
        <v>704</v>
      </c>
      <c r="B1151" s="110"/>
    </row>
    <row r="1152" s="105" customFormat="1" ht="17.25" customHeight="1" spans="1:2">
      <c r="A1152" s="161" t="s">
        <v>705</v>
      </c>
      <c r="B1152" s="110"/>
    </row>
    <row r="1153" s="105" customFormat="1" ht="17.25" customHeight="1" spans="1:2">
      <c r="A1153" s="161" t="s">
        <v>1560</v>
      </c>
      <c r="B1153" s="110">
        <v>6050</v>
      </c>
    </row>
    <row r="1154" s="105" customFormat="1" ht="17.25" customHeight="1" spans="1:2">
      <c r="A1154" s="161" t="s">
        <v>1561</v>
      </c>
      <c r="B1154" s="110">
        <v>101</v>
      </c>
    </row>
    <row r="1155" s="105" customFormat="1" ht="17.25" customHeight="1" spans="1:2">
      <c r="A1155" s="161" t="s">
        <v>1562</v>
      </c>
      <c r="B1155" s="110">
        <v>120</v>
      </c>
    </row>
    <row r="1156" s="105" customFormat="1" ht="17.25" customHeight="1" spans="1:2">
      <c r="A1156" s="161" t="s">
        <v>1563</v>
      </c>
      <c r="B1156" s="110"/>
    </row>
    <row r="1157" s="105" customFormat="1" ht="17.25" customHeight="1" spans="1:2">
      <c r="A1157" s="161" t="s">
        <v>1564</v>
      </c>
      <c r="B1157" s="110">
        <v>317</v>
      </c>
    </row>
    <row r="1158" s="105" customFormat="1" ht="17.25" customHeight="1" spans="1:2">
      <c r="A1158" s="161" t="s">
        <v>1565</v>
      </c>
      <c r="B1158" s="110"/>
    </row>
    <row r="1159" s="105" customFormat="1" ht="17.25" customHeight="1" spans="1:2">
      <c r="A1159" s="161" t="s">
        <v>1566</v>
      </c>
      <c r="B1159" s="110"/>
    </row>
    <row r="1160" s="105" customFormat="1" ht="17.25" customHeight="1" spans="1:2">
      <c r="A1160" s="161" t="s">
        <v>1567</v>
      </c>
      <c r="B1160" s="110">
        <v>48</v>
      </c>
    </row>
    <row r="1161" s="105" customFormat="1" ht="17.25" customHeight="1" spans="1:2">
      <c r="A1161" s="161" t="s">
        <v>1568</v>
      </c>
      <c r="B1161" s="110"/>
    </row>
    <row r="1162" s="105" customFormat="1" ht="17.25" customHeight="1" spans="1:2">
      <c r="A1162" s="161" t="s">
        <v>1569</v>
      </c>
      <c r="B1162" s="110"/>
    </row>
    <row r="1163" s="105" customFormat="1" ht="17.25" customHeight="1" spans="1:2">
      <c r="A1163" s="161" t="s">
        <v>1570</v>
      </c>
      <c r="B1163" s="110"/>
    </row>
    <row r="1164" s="105" customFormat="1" ht="17.25" customHeight="1" spans="1:2">
      <c r="A1164" s="161" t="s">
        <v>1571</v>
      </c>
      <c r="B1164" s="110"/>
    </row>
    <row r="1165" s="105" customFormat="1" ht="17.25" customHeight="1" spans="1:2">
      <c r="A1165" s="161" t="s">
        <v>1572</v>
      </c>
      <c r="B1165" s="110"/>
    </row>
    <row r="1166" s="105" customFormat="1" ht="17.25" customHeight="1" spans="1:2">
      <c r="A1166" s="161" t="s">
        <v>1573</v>
      </c>
      <c r="B1166" s="110"/>
    </row>
    <row r="1167" s="105" customFormat="1" ht="17.25" customHeight="1" spans="1:2">
      <c r="A1167" s="161" t="s">
        <v>1574</v>
      </c>
      <c r="B1167" s="110"/>
    </row>
    <row r="1168" s="105" customFormat="1" ht="17.25" customHeight="1" spans="1:2">
      <c r="A1168" s="161" t="s">
        <v>1575</v>
      </c>
      <c r="B1168" s="110"/>
    </row>
    <row r="1169" s="105" customFormat="1" ht="17.25" customHeight="1" spans="1:2">
      <c r="A1169" s="161" t="s">
        <v>1576</v>
      </c>
      <c r="B1169" s="110"/>
    </row>
    <row r="1170" s="105" customFormat="1" ht="17.25" customHeight="1" spans="1:2">
      <c r="A1170" s="161" t="s">
        <v>1577</v>
      </c>
      <c r="B1170" s="110"/>
    </row>
    <row r="1171" s="105" customFormat="1" ht="17.25" customHeight="1" spans="1:2">
      <c r="A1171" s="161" t="s">
        <v>1578</v>
      </c>
      <c r="B1171" s="110"/>
    </row>
    <row r="1172" s="105" customFormat="1" ht="17.25" customHeight="1" spans="1:2">
      <c r="A1172" s="161" t="s">
        <v>1579</v>
      </c>
      <c r="B1172" s="110"/>
    </row>
    <row r="1173" s="105" customFormat="1" ht="17.25" customHeight="1" spans="1:2">
      <c r="A1173" s="161" t="s">
        <v>1580</v>
      </c>
      <c r="B1173" s="110">
        <v>64</v>
      </c>
    </row>
    <row r="1174" s="105" customFormat="1" ht="17.25" customHeight="1" spans="1:2">
      <c r="A1174" s="161" t="s">
        <v>712</v>
      </c>
      <c r="B1174" s="110"/>
    </row>
    <row r="1175" s="105" customFormat="1" ht="17.25" customHeight="1" spans="1:2">
      <c r="A1175" s="161" t="s">
        <v>1581</v>
      </c>
      <c r="B1175" s="110">
        <v>500</v>
      </c>
    </row>
    <row r="1176" s="105" customFormat="1" ht="17.25" customHeight="1" spans="1:2">
      <c r="A1176" s="162" t="s">
        <v>1582</v>
      </c>
      <c r="B1176" s="110">
        <f>SUM(B1177:B1190)</f>
        <v>296</v>
      </c>
    </row>
    <row r="1177" s="105" customFormat="1" ht="17.25" customHeight="1" spans="1:2">
      <c r="A1177" s="161" t="s">
        <v>703</v>
      </c>
      <c r="B1177" s="110"/>
    </row>
    <row r="1178" s="105" customFormat="1" ht="17.25" customHeight="1" spans="1:2">
      <c r="A1178" s="161" t="s">
        <v>704</v>
      </c>
      <c r="B1178" s="110"/>
    </row>
    <row r="1179" s="105" customFormat="1" ht="17.25" customHeight="1" spans="1:2">
      <c r="A1179" s="161" t="s">
        <v>705</v>
      </c>
      <c r="B1179" s="110"/>
    </row>
    <row r="1180" s="105" customFormat="1" ht="17.25" customHeight="1" spans="1:2">
      <c r="A1180" s="161" t="s">
        <v>1583</v>
      </c>
      <c r="B1180" s="110"/>
    </row>
    <row r="1181" s="105" customFormat="1" ht="17.25" customHeight="1" spans="1:2">
      <c r="A1181" s="161" t="s">
        <v>1584</v>
      </c>
      <c r="B1181" s="110"/>
    </row>
    <row r="1182" s="105" customFormat="1" ht="17.25" customHeight="1" spans="1:2">
      <c r="A1182" s="161" t="s">
        <v>1585</v>
      </c>
      <c r="B1182" s="110"/>
    </row>
    <row r="1183" s="105" customFormat="1" ht="17.25" customHeight="1" spans="1:2">
      <c r="A1183" s="161" t="s">
        <v>1586</v>
      </c>
      <c r="B1183" s="110"/>
    </row>
    <row r="1184" s="105" customFormat="1" ht="17.25" customHeight="1" spans="1:2">
      <c r="A1184" s="161" t="s">
        <v>1587</v>
      </c>
      <c r="B1184" s="110">
        <v>124</v>
      </c>
    </row>
    <row r="1185" s="105" customFormat="1" ht="17.25" customHeight="1" spans="1:2">
      <c r="A1185" s="161" t="s">
        <v>1588</v>
      </c>
      <c r="B1185" s="110"/>
    </row>
    <row r="1186" s="105" customFormat="1" ht="17.25" customHeight="1" spans="1:2">
      <c r="A1186" s="161" t="s">
        <v>1589</v>
      </c>
      <c r="B1186" s="110"/>
    </row>
    <row r="1187" s="105" customFormat="1" ht="17.25" customHeight="1" spans="1:2">
      <c r="A1187" s="161" t="s">
        <v>1590</v>
      </c>
      <c r="B1187" s="110"/>
    </row>
    <row r="1188" s="105" customFormat="1" ht="17.25" customHeight="1" spans="1:2">
      <c r="A1188" s="161" t="s">
        <v>1591</v>
      </c>
      <c r="B1188" s="110"/>
    </row>
    <row r="1189" s="105" customFormat="1" ht="17.25" customHeight="1" spans="1:2">
      <c r="A1189" s="161" t="s">
        <v>1592</v>
      </c>
      <c r="B1189" s="110"/>
    </row>
    <row r="1190" s="105" customFormat="1" ht="17.25" customHeight="1" spans="1:2">
      <c r="A1190" s="161" t="s">
        <v>1593</v>
      </c>
      <c r="B1190" s="110">
        <v>172</v>
      </c>
    </row>
    <row r="1191" s="105" customFormat="1" ht="17.25" customHeight="1" spans="1:2">
      <c r="A1191" s="162" t="s">
        <v>1594</v>
      </c>
      <c r="B1191" s="110">
        <f>B1192</f>
        <v>0</v>
      </c>
    </row>
    <row r="1192" s="105" customFormat="1" ht="17.25" customHeight="1" spans="1:2">
      <c r="A1192" s="161" t="s">
        <v>1595</v>
      </c>
      <c r="B1192" s="110"/>
    </row>
    <row r="1193" s="105" customFormat="1" ht="17.25" customHeight="1" spans="1:2">
      <c r="A1193" s="162" t="s">
        <v>1596</v>
      </c>
      <c r="B1193" s="110">
        <f>SUM(B1194,B1206,B1210)</f>
        <v>62534</v>
      </c>
    </row>
    <row r="1194" s="105" customFormat="1" ht="17.25" customHeight="1" spans="1:2">
      <c r="A1194" s="162" t="s">
        <v>1597</v>
      </c>
      <c r="B1194" s="110">
        <f>SUM(B1195:B1205)</f>
        <v>34064</v>
      </c>
    </row>
    <row r="1195" s="105" customFormat="1" ht="17.25" customHeight="1" spans="1:2">
      <c r="A1195" s="161" t="s">
        <v>1598</v>
      </c>
      <c r="B1195" s="110"/>
    </row>
    <row r="1196" s="105" customFormat="1" ht="17.25" customHeight="1" spans="1:2">
      <c r="A1196" s="161" t="s">
        <v>1599</v>
      </c>
      <c r="B1196" s="110"/>
    </row>
    <row r="1197" s="105" customFormat="1" ht="17.25" customHeight="1" spans="1:2">
      <c r="A1197" s="161" t="s">
        <v>1600</v>
      </c>
      <c r="B1197" s="110"/>
    </row>
    <row r="1198" s="105" customFormat="1" ht="17.25" customHeight="1" spans="1:2">
      <c r="A1198" s="161" t="s">
        <v>1601</v>
      </c>
      <c r="B1198" s="110"/>
    </row>
    <row r="1199" s="105" customFormat="1" ht="17.25" customHeight="1" spans="1:2">
      <c r="A1199" s="161" t="s">
        <v>1602</v>
      </c>
      <c r="B1199" s="110">
        <v>1849</v>
      </c>
    </row>
    <row r="1200" s="105" customFormat="1" ht="17.25" customHeight="1" spans="1:2">
      <c r="A1200" s="161" t="s">
        <v>1603</v>
      </c>
      <c r="B1200" s="110"/>
    </row>
    <row r="1201" s="105" customFormat="1" ht="17.25" customHeight="1" spans="1:2">
      <c r="A1201" s="161" t="s">
        <v>1604</v>
      </c>
      <c r="B1201" s="110"/>
    </row>
    <row r="1202" s="105" customFormat="1" ht="17.25" customHeight="1" spans="1:2">
      <c r="A1202" s="161" t="s">
        <v>1605</v>
      </c>
      <c r="B1202" s="110">
        <v>10144</v>
      </c>
    </row>
    <row r="1203" s="105" customFormat="1" ht="17.25" customHeight="1" spans="1:2">
      <c r="A1203" s="161" t="s">
        <v>1606</v>
      </c>
      <c r="B1203" s="110"/>
    </row>
    <row r="1204" s="105" customFormat="1" ht="17.25" customHeight="1" spans="1:2">
      <c r="A1204" s="161" t="s">
        <v>1607</v>
      </c>
      <c r="B1204" s="110">
        <v>11693</v>
      </c>
    </row>
    <row r="1205" s="105" customFormat="1" ht="17.25" customHeight="1" spans="1:2">
      <c r="A1205" s="161" t="s">
        <v>1608</v>
      </c>
      <c r="B1205" s="110">
        <v>10378</v>
      </c>
    </row>
    <row r="1206" s="105" customFormat="1" ht="17.25" customHeight="1" spans="1:2">
      <c r="A1206" s="162" t="s">
        <v>1609</v>
      </c>
      <c r="B1206" s="110">
        <f>SUM(B1207:B1209)</f>
        <v>26914</v>
      </c>
    </row>
    <row r="1207" s="105" customFormat="1" ht="17.25" customHeight="1" spans="1:2">
      <c r="A1207" s="161" t="s">
        <v>1610</v>
      </c>
      <c r="B1207" s="110">
        <v>21373</v>
      </c>
    </row>
    <row r="1208" s="105" customFormat="1" ht="17.25" customHeight="1" spans="1:2">
      <c r="A1208" s="161" t="s">
        <v>1611</v>
      </c>
      <c r="B1208" s="110"/>
    </row>
    <row r="1209" s="105" customFormat="1" ht="17.25" customHeight="1" spans="1:2">
      <c r="A1209" s="161" t="s">
        <v>1612</v>
      </c>
      <c r="B1209" s="110">
        <v>5541</v>
      </c>
    </row>
    <row r="1210" s="105" customFormat="1" ht="17.25" customHeight="1" spans="1:2">
      <c r="A1210" s="162" t="s">
        <v>1613</v>
      </c>
      <c r="B1210" s="110">
        <f>SUM(B1211:B1213)</f>
        <v>1556</v>
      </c>
    </row>
    <row r="1211" s="105" customFormat="1" ht="17.25" customHeight="1" spans="1:2">
      <c r="A1211" s="161" t="s">
        <v>1614</v>
      </c>
      <c r="B1211" s="110"/>
    </row>
    <row r="1212" s="105" customFormat="1" ht="17.25" customHeight="1" spans="1:2">
      <c r="A1212" s="161" t="s">
        <v>1615</v>
      </c>
      <c r="B1212" s="110"/>
    </row>
    <row r="1213" s="105" customFormat="1" ht="17.25" customHeight="1" spans="1:2">
      <c r="A1213" s="161" t="s">
        <v>1616</v>
      </c>
      <c r="B1213" s="110">
        <v>1556</v>
      </c>
    </row>
    <row r="1214" s="105" customFormat="1" ht="17.25" customHeight="1" spans="1:2">
      <c r="A1214" s="162" t="s">
        <v>1617</v>
      </c>
      <c r="B1214" s="110">
        <f>SUM(B1215,B1233,B1240,B1246)</f>
        <v>4536</v>
      </c>
    </row>
    <row r="1215" s="105" customFormat="1" ht="17.25" customHeight="1" spans="1:2">
      <c r="A1215" s="162" t="s">
        <v>1618</v>
      </c>
      <c r="B1215" s="110">
        <f>SUM(B1216:B1232)</f>
        <v>4536</v>
      </c>
    </row>
    <row r="1216" s="105" customFormat="1" ht="17.25" customHeight="1" spans="1:2">
      <c r="A1216" s="161" t="s">
        <v>703</v>
      </c>
      <c r="B1216" s="110">
        <v>352</v>
      </c>
    </row>
    <row r="1217" s="105" customFormat="1" ht="17.25" customHeight="1" spans="1:2">
      <c r="A1217" s="161" t="s">
        <v>704</v>
      </c>
      <c r="B1217" s="110">
        <v>1490</v>
      </c>
    </row>
    <row r="1218" s="105" customFormat="1" ht="17.25" customHeight="1" spans="1:2">
      <c r="A1218" s="161" t="s">
        <v>705</v>
      </c>
      <c r="B1218" s="110"/>
    </row>
    <row r="1219" s="105" customFormat="1" ht="17.25" customHeight="1" spans="1:2">
      <c r="A1219" s="161" t="s">
        <v>1619</v>
      </c>
      <c r="B1219" s="110"/>
    </row>
    <row r="1220" s="105" customFormat="1" ht="17.25" customHeight="1" spans="1:2">
      <c r="A1220" s="161" t="s">
        <v>1620</v>
      </c>
      <c r="B1220" s="110"/>
    </row>
    <row r="1221" s="105" customFormat="1" ht="17.25" customHeight="1" spans="1:2">
      <c r="A1221" s="161" t="s">
        <v>1621</v>
      </c>
      <c r="B1221" s="110"/>
    </row>
    <row r="1222" s="105" customFormat="1" ht="17.25" customHeight="1" spans="1:2">
      <c r="A1222" s="161" t="s">
        <v>1622</v>
      </c>
      <c r="B1222" s="110"/>
    </row>
    <row r="1223" s="105" customFormat="1" ht="17.25" customHeight="1" spans="1:2">
      <c r="A1223" s="161" t="s">
        <v>1623</v>
      </c>
      <c r="B1223" s="110"/>
    </row>
    <row r="1224" s="105" customFormat="1" ht="17.25" customHeight="1" spans="1:2">
      <c r="A1224" s="161" t="s">
        <v>1624</v>
      </c>
      <c r="B1224" s="110"/>
    </row>
    <row r="1225" s="105" customFormat="1" ht="17.25" customHeight="1" spans="1:2">
      <c r="A1225" s="161" t="s">
        <v>1625</v>
      </c>
      <c r="B1225" s="110"/>
    </row>
    <row r="1226" s="105" customFormat="1" ht="17.25" customHeight="1" spans="1:2">
      <c r="A1226" s="161" t="s">
        <v>1626</v>
      </c>
      <c r="B1226" s="110">
        <v>542</v>
      </c>
    </row>
    <row r="1227" s="105" customFormat="1" ht="17.25" customHeight="1" spans="1:2">
      <c r="A1227" s="161" t="s">
        <v>1627</v>
      </c>
      <c r="B1227" s="110"/>
    </row>
    <row r="1228" s="105" customFormat="1" ht="17.25" customHeight="1" spans="1:2">
      <c r="A1228" s="161" t="s">
        <v>1628</v>
      </c>
      <c r="B1228" s="110">
        <v>61</v>
      </c>
    </row>
    <row r="1229" s="105" customFormat="1" ht="17.25" customHeight="1" spans="1:2">
      <c r="A1229" s="161" t="s">
        <v>1629</v>
      </c>
      <c r="B1229" s="110"/>
    </row>
    <row r="1230" s="105" customFormat="1" ht="17.25" customHeight="1" spans="1:2">
      <c r="A1230" s="161" t="s">
        <v>1630</v>
      </c>
      <c r="B1230" s="110"/>
    </row>
    <row r="1231" s="105" customFormat="1" ht="17.25" customHeight="1" spans="1:2">
      <c r="A1231" s="161" t="s">
        <v>712</v>
      </c>
      <c r="B1231" s="110">
        <v>39</v>
      </c>
    </row>
    <row r="1232" s="105" customFormat="1" ht="17.25" customHeight="1" spans="1:2">
      <c r="A1232" s="161" t="s">
        <v>1631</v>
      </c>
      <c r="B1232" s="110">
        <v>2052</v>
      </c>
    </row>
    <row r="1233" s="105" customFormat="1" ht="17.25" customHeight="1" spans="1:2">
      <c r="A1233" s="162" t="s">
        <v>1632</v>
      </c>
      <c r="B1233" s="110">
        <f>SUM(B1234:B1239)</f>
        <v>0</v>
      </c>
    </row>
    <row r="1234" s="105" customFormat="1" ht="17.25" customHeight="1" spans="1:2">
      <c r="A1234" s="161" t="s">
        <v>1633</v>
      </c>
      <c r="B1234" s="110"/>
    </row>
    <row r="1235" s="105" customFormat="1" ht="17.25" customHeight="1" spans="1:2">
      <c r="A1235" s="161" t="s">
        <v>1634</v>
      </c>
      <c r="B1235" s="110"/>
    </row>
    <row r="1236" s="105" customFormat="1" ht="17.25" customHeight="1" spans="1:2">
      <c r="A1236" s="161" t="s">
        <v>1635</v>
      </c>
      <c r="B1236" s="110"/>
    </row>
    <row r="1237" s="105" customFormat="1" ht="17.25" customHeight="1" spans="1:2">
      <c r="A1237" s="142" t="s">
        <v>1636</v>
      </c>
      <c r="B1237" s="110"/>
    </row>
    <row r="1238" s="105" customFormat="1" ht="17.25" customHeight="1" spans="1:2">
      <c r="A1238" s="142" t="s">
        <v>1637</v>
      </c>
      <c r="B1238" s="110"/>
    </row>
    <row r="1239" s="105" customFormat="1" ht="17.25" customHeight="1" spans="1:2">
      <c r="A1239" s="142" t="s">
        <v>1638</v>
      </c>
      <c r="B1239" s="110"/>
    </row>
    <row r="1240" s="105" customFormat="1" ht="17.25" customHeight="1" spans="1:2">
      <c r="A1240" s="141" t="s">
        <v>1639</v>
      </c>
      <c r="B1240" s="110">
        <f>SUM(B1241:B1245)</f>
        <v>0</v>
      </c>
    </row>
    <row r="1241" s="105" customFormat="1" ht="17.25" customHeight="1" spans="1:2">
      <c r="A1241" s="142" t="s">
        <v>1640</v>
      </c>
      <c r="B1241" s="110"/>
    </row>
    <row r="1242" s="105" customFormat="1" ht="17.25" customHeight="1" spans="1:2">
      <c r="A1242" s="142" t="s">
        <v>1641</v>
      </c>
      <c r="B1242" s="110"/>
    </row>
    <row r="1243" s="105" customFormat="1" ht="17.25" customHeight="1" spans="1:2">
      <c r="A1243" s="142" t="s">
        <v>1642</v>
      </c>
      <c r="B1243" s="110"/>
    </row>
    <row r="1244" s="105" customFormat="1" ht="17.25" customHeight="1" spans="1:2">
      <c r="A1244" s="142" t="s">
        <v>1643</v>
      </c>
      <c r="B1244" s="110"/>
    </row>
    <row r="1245" s="105" customFormat="1" ht="17.25" customHeight="1" spans="1:2">
      <c r="A1245" s="142" t="s">
        <v>1644</v>
      </c>
      <c r="B1245" s="110"/>
    </row>
    <row r="1246" s="105" customFormat="1" ht="17.25" customHeight="1" spans="1:2">
      <c r="A1246" s="141" t="s">
        <v>1645</v>
      </c>
      <c r="B1246" s="110">
        <f>SUM(B1247:B1258)</f>
        <v>0</v>
      </c>
    </row>
    <row r="1247" s="105" customFormat="1" ht="17.25" customHeight="1" spans="1:2">
      <c r="A1247" s="142" t="s">
        <v>1646</v>
      </c>
      <c r="B1247" s="110"/>
    </row>
    <row r="1248" s="105" customFormat="1" ht="17.25" customHeight="1" spans="1:2">
      <c r="A1248" s="142" t="s">
        <v>1647</v>
      </c>
      <c r="B1248" s="110"/>
    </row>
    <row r="1249" s="105" customFormat="1" ht="17.25" customHeight="1" spans="1:2">
      <c r="A1249" s="142" t="s">
        <v>1648</v>
      </c>
      <c r="B1249" s="110"/>
    </row>
    <row r="1250" s="105" customFormat="1" ht="17.25" customHeight="1" spans="1:2">
      <c r="A1250" s="142" t="s">
        <v>1649</v>
      </c>
      <c r="B1250" s="110"/>
    </row>
    <row r="1251" s="105" customFormat="1" ht="17.25" customHeight="1" spans="1:2">
      <c r="A1251" s="142" t="s">
        <v>1650</v>
      </c>
      <c r="B1251" s="110"/>
    </row>
    <row r="1252" s="105" customFormat="1" ht="17.25" customHeight="1" spans="1:2">
      <c r="A1252" s="142" t="s">
        <v>1651</v>
      </c>
      <c r="B1252" s="110"/>
    </row>
    <row r="1253" s="105" customFormat="1" ht="17.25" customHeight="1" spans="1:2">
      <c r="A1253" s="142" t="s">
        <v>1652</v>
      </c>
      <c r="B1253" s="110"/>
    </row>
    <row r="1254" s="105" customFormat="1" ht="17.25" customHeight="1" spans="1:2">
      <c r="A1254" s="142" t="s">
        <v>1653</v>
      </c>
      <c r="B1254" s="110"/>
    </row>
    <row r="1255" s="105" customFormat="1" ht="17.25" customHeight="1" spans="1:2">
      <c r="A1255" s="142" t="s">
        <v>1654</v>
      </c>
      <c r="B1255" s="110"/>
    </row>
    <row r="1256" s="105" customFormat="1" ht="17.25" customHeight="1" spans="1:2">
      <c r="A1256" s="142" t="s">
        <v>1655</v>
      </c>
      <c r="B1256" s="110"/>
    </row>
    <row r="1257" s="105" customFormat="1" ht="17.25" customHeight="1" spans="1:2">
      <c r="A1257" s="142" t="s">
        <v>1656</v>
      </c>
      <c r="B1257" s="110"/>
    </row>
    <row r="1258" s="105" customFormat="1" ht="17.25" customHeight="1" spans="1:2">
      <c r="A1258" s="142" t="s">
        <v>1657</v>
      </c>
      <c r="B1258" s="110"/>
    </row>
    <row r="1259" s="105" customFormat="1" ht="17.25" customHeight="1" spans="1:2">
      <c r="A1259" s="141" t="s">
        <v>1658</v>
      </c>
      <c r="B1259" s="110">
        <f>SUM(B1260,B1271,B1278,B1286,B1299,B1303,B1307)</f>
        <v>11194</v>
      </c>
    </row>
    <row r="1260" s="105" customFormat="1" ht="17.25" customHeight="1" spans="1:2">
      <c r="A1260" s="141" t="s">
        <v>1659</v>
      </c>
      <c r="B1260" s="110">
        <f>SUM(B1261:B1270)</f>
        <v>4397</v>
      </c>
    </row>
    <row r="1261" s="105" customFormat="1" ht="17.25" customHeight="1" spans="1:2">
      <c r="A1261" s="142" t="s">
        <v>703</v>
      </c>
      <c r="B1261" s="110">
        <v>1114</v>
      </c>
    </row>
    <row r="1262" s="105" customFormat="1" ht="17.25" customHeight="1" spans="1:2">
      <c r="A1262" s="142" t="s">
        <v>704</v>
      </c>
      <c r="B1262" s="110">
        <v>568</v>
      </c>
    </row>
    <row r="1263" s="105" customFormat="1" ht="17.25" customHeight="1" spans="1:2">
      <c r="A1263" s="142" t="s">
        <v>705</v>
      </c>
      <c r="B1263" s="110"/>
    </row>
    <row r="1264" s="105" customFormat="1" ht="17.25" customHeight="1" spans="1:2">
      <c r="A1264" s="142" t="s">
        <v>1660</v>
      </c>
      <c r="B1264" s="110">
        <v>509</v>
      </c>
    </row>
    <row r="1265" s="105" customFormat="1" ht="17.25" customHeight="1" spans="1:2">
      <c r="A1265" s="142" t="s">
        <v>1661</v>
      </c>
      <c r="B1265" s="110"/>
    </row>
    <row r="1266" s="105" customFormat="1" ht="17.25" customHeight="1" spans="1:2">
      <c r="A1266" s="142" t="s">
        <v>1662</v>
      </c>
      <c r="B1266" s="110"/>
    </row>
    <row r="1267" s="105" customFormat="1" ht="17.25" customHeight="1" spans="1:2">
      <c r="A1267" s="142" t="s">
        <v>1663</v>
      </c>
      <c r="B1267" s="110">
        <v>468</v>
      </c>
    </row>
    <row r="1268" s="105" customFormat="1" ht="17.25" customHeight="1" spans="1:2">
      <c r="A1268" s="142" t="s">
        <v>1664</v>
      </c>
      <c r="B1268" s="110">
        <v>1208</v>
      </c>
    </row>
    <row r="1269" s="105" customFormat="1" ht="17.25" customHeight="1" spans="1:2">
      <c r="A1269" s="142" t="s">
        <v>712</v>
      </c>
      <c r="B1269" s="110"/>
    </row>
    <row r="1270" s="105" customFormat="1" ht="17.25" customHeight="1" spans="1:2">
      <c r="A1270" s="142" t="s">
        <v>1665</v>
      </c>
      <c r="B1270" s="110">
        <v>530</v>
      </c>
    </row>
    <row r="1271" s="105" customFormat="1" ht="17.25" customHeight="1" spans="1:2">
      <c r="A1271" s="141" t="s">
        <v>1666</v>
      </c>
      <c r="B1271" s="110">
        <f>SUM(B1272:B1277)</f>
        <v>4948</v>
      </c>
    </row>
    <row r="1272" s="105" customFormat="1" ht="17.25" customHeight="1" spans="1:2">
      <c r="A1272" s="142" t="s">
        <v>703</v>
      </c>
      <c r="B1272" s="110">
        <v>68</v>
      </c>
    </row>
    <row r="1273" s="105" customFormat="1" ht="17.25" customHeight="1" spans="1:2">
      <c r="A1273" s="142" t="s">
        <v>704</v>
      </c>
      <c r="B1273" s="110">
        <v>3447</v>
      </c>
    </row>
    <row r="1274" s="105" customFormat="1" ht="17.25" customHeight="1" spans="1:2">
      <c r="A1274" s="142" t="s">
        <v>705</v>
      </c>
      <c r="B1274" s="110"/>
    </row>
    <row r="1275" s="105" customFormat="1" ht="17.25" customHeight="1" spans="1:2">
      <c r="A1275" s="142" t="s">
        <v>1667</v>
      </c>
      <c r="B1275" s="110">
        <v>1406</v>
      </c>
    </row>
    <row r="1276" s="105" customFormat="1" ht="17.25" customHeight="1" spans="1:2">
      <c r="A1276" s="142" t="s">
        <v>712</v>
      </c>
      <c r="B1276" s="110"/>
    </row>
    <row r="1277" s="105" customFormat="1" ht="17.25" customHeight="1" spans="1:2">
      <c r="A1277" s="142" t="s">
        <v>1668</v>
      </c>
      <c r="B1277" s="110">
        <v>27</v>
      </c>
    </row>
    <row r="1278" s="105" customFormat="1" ht="17.25" customHeight="1" spans="1:2">
      <c r="A1278" s="141" t="s">
        <v>1669</v>
      </c>
      <c r="B1278" s="110">
        <f>SUM(B1279:B1285)</f>
        <v>0</v>
      </c>
    </row>
    <row r="1279" s="105" customFormat="1" ht="17.25" customHeight="1" spans="1:2">
      <c r="A1279" s="142" t="s">
        <v>703</v>
      </c>
      <c r="B1279" s="110"/>
    </row>
    <row r="1280" s="105" customFormat="1" ht="17.25" customHeight="1" spans="1:2">
      <c r="A1280" s="142" t="s">
        <v>704</v>
      </c>
      <c r="B1280" s="110"/>
    </row>
    <row r="1281" s="105" customFormat="1" ht="17.25" customHeight="1" spans="1:2">
      <c r="A1281" s="142" t="s">
        <v>705</v>
      </c>
      <c r="B1281" s="110"/>
    </row>
    <row r="1282" s="105" customFormat="1" ht="17.25" customHeight="1" spans="1:2">
      <c r="A1282" s="142" t="s">
        <v>1670</v>
      </c>
      <c r="B1282" s="110"/>
    </row>
    <row r="1283" s="105" customFormat="1" ht="17.25" customHeight="1" spans="1:2">
      <c r="A1283" s="142" t="s">
        <v>1671</v>
      </c>
      <c r="B1283" s="110"/>
    </row>
    <row r="1284" s="105" customFormat="1" ht="17.25" customHeight="1" spans="1:2">
      <c r="A1284" s="142" t="s">
        <v>712</v>
      </c>
      <c r="B1284" s="110"/>
    </row>
    <row r="1285" s="105" customFormat="1" ht="17.25" customHeight="1" spans="1:2">
      <c r="A1285" s="142" t="s">
        <v>1672</v>
      </c>
      <c r="B1285" s="110"/>
    </row>
    <row r="1286" s="105" customFormat="1" ht="17.25" customHeight="1" spans="1:2">
      <c r="A1286" s="141" t="s">
        <v>1673</v>
      </c>
      <c r="B1286" s="110">
        <f>SUM(B1287:B1298)</f>
        <v>3</v>
      </c>
    </row>
    <row r="1287" s="105" customFormat="1" ht="17.25" customHeight="1" spans="1:2">
      <c r="A1287" s="142" t="s">
        <v>703</v>
      </c>
      <c r="B1287" s="110"/>
    </row>
    <row r="1288" s="105" customFormat="1" ht="17.25" customHeight="1" spans="1:2">
      <c r="A1288" s="142" t="s">
        <v>704</v>
      </c>
      <c r="B1288" s="110"/>
    </row>
    <row r="1289" s="105" customFormat="1" ht="17.25" customHeight="1" spans="1:2">
      <c r="A1289" s="142" t="s">
        <v>705</v>
      </c>
      <c r="B1289" s="110"/>
    </row>
    <row r="1290" s="105" customFormat="1" ht="17.25" customHeight="1" spans="1:2">
      <c r="A1290" s="142" t="s">
        <v>1674</v>
      </c>
      <c r="B1290" s="110">
        <v>3</v>
      </c>
    </row>
    <row r="1291" s="105" customFormat="1" ht="17.25" customHeight="1" spans="1:2">
      <c r="A1291" s="142" t="s">
        <v>1675</v>
      </c>
      <c r="B1291" s="110"/>
    </row>
    <row r="1292" s="105" customFormat="1" ht="17.25" customHeight="1" spans="1:2">
      <c r="A1292" s="142" t="s">
        <v>1676</v>
      </c>
      <c r="B1292" s="110"/>
    </row>
    <row r="1293" s="105" customFormat="1" ht="17.25" customHeight="1" spans="1:2">
      <c r="A1293" s="142" t="s">
        <v>1677</v>
      </c>
      <c r="B1293" s="110"/>
    </row>
    <row r="1294" s="105" customFormat="1" ht="17.25" customHeight="1" spans="1:2">
      <c r="A1294" s="142" t="s">
        <v>1678</v>
      </c>
      <c r="B1294" s="110"/>
    </row>
    <row r="1295" s="105" customFormat="1" ht="17.25" customHeight="1" spans="1:2">
      <c r="A1295" s="142" t="s">
        <v>1679</v>
      </c>
      <c r="B1295" s="110"/>
    </row>
    <row r="1296" s="105" customFormat="1" ht="17.25" customHeight="1" spans="1:2">
      <c r="A1296" s="142" t="s">
        <v>1680</v>
      </c>
      <c r="B1296" s="110"/>
    </row>
    <row r="1297" s="105" customFormat="1" ht="17.25" customHeight="1" spans="1:2">
      <c r="A1297" s="142" t="s">
        <v>1681</v>
      </c>
      <c r="B1297" s="110"/>
    </row>
    <row r="1298" s="105" customFormat="1" ht="17.25" customHeight="1" spans="1:2">
      <c r="A1298" s="142" t="s">
        <v>1682</v>
      </c>
      <c r="B1298" s="110"/>
    </row>
    <row r="1299" s="105" customFormat="1" ht="17.25" customHeight="1" spans="1:2">
      <c r="A1299" s="141" t="s">
        <v>1683</v>
      </c>
      <c r="B1299" s="110">
        <f>SUM(B1300:B1302)</f>
        <v>1148</v>
      </c>
    </row>
    <row r="1300" s="105" customFormat="1" ht="17.25" customHeight="1" spans="1:2">
      <c r="A1300" s="142" t="s">
        <v>1684</v>
      </c>
      <c r="B1300" s="110">
        <v>1148</v>
      </c>
    </row>
    <row r="1301" s="105" customFormat="1" ht="17.25" customHeight="1" spans="1:2">
      <c r="A1301" s="142" t="s">
        <v>1685</v>
      </c>
      <c r="B1301" s="110"/>
    </row>
    <row r="1302" s="105" customFormat="1" ht="17.25" customHeight="1" spans="1:2">
      <c r="A1302" s="142" t="s">
        <v>1686</v>
      </c>
      <c r="B1302" s="110"/>
    </row>
    <row r="1303" s="105" customFormat="1" ht="17.25" customHeight="1" spans="1:2">
      <c r="A1303" s="141" t="s">
        <v>1687</v>
      </c>
      <c r="B1303" s="110">
        <f>SUM(B1304:B1306)</f>
        <v>374</v>
      </c>
    </row>
    <row r="1304" s="105" customFormat="1" ht="17.25" customHeight="1" spans="1:2">
      <c r="A1304" s="142" t="s">
        <v>1688</v>
      </c>
      <c r="B1304" s="110">
        <v>374</v>
      </c>
    </row>
    <row r="1305" s="105" customFormat="1" ht="17.25" customHeight="1" spans="1:2">
      <c r="A1305" s="142" t="s">
        <v>1689</v>
      </c>
      <c r="B1305" s="110"/>
    </row>
    <row r="1306" s="105" customFormat="1" ht="17.25" customHeight="1" spans="1:2">
      <c r="A1306" s="142" t="s">
        <v>1690</v>
      </c>
      <c r="B1306" s="110"/>
    </row>
    <row r="1307" s="105" customFormat="1" ht="17.25" customHeight="1" spans="1:2">
      <c r="A1307" s="141" t="s">
        <v>1691</v>
      </c>
      <c r="B1307" s="110">
        <f t="shared" ref="B1307:B1310" si="1">B1308</f>
        <v>324</v>
      </c>
    </row>
    <row r="1308" s="105" customFormat="1" ht="17.25" customHeight="1" spans="1:2">
      <c r="A1308" s="142" t="s">
        <v>1692</v>
      </c>
      <c r="B1308" s="110">
        <v>324</v>
      </c>
    </row>
    <row r="1309" s="105" customFormat="1" ht="17.25" customHeight="1" spans="1:2">
      <c r="A1309" s="141" t="s">
        <v>1693</v>
      </c>
      <c r="B1309" s="110">
        <f t="shared" si="1"/>
        <v>126</v>
      </c>
    </row>
    <row r="1310" s="105" customFormat="1" ht="17.25" customHeight="1" spans="1:2">
      <c r="A1310" s="141" t="s">
        <v>1694</v>
      </c>
      <c r="B1310" s="110">
        <f t="shared" si="1"/>
        <v>126</v>
      </c>
    </row>
    <row r="1311" s="105" customFormat="1" ht="17.25" customHeight="1" spans="1:2">
      <c r="A1311" s="142" t="s">
        <v>1695</v>
      </c>
      <c r="B1311" s="110">
        <v>126</v>
      </c>
    </row>
    <row r="1312" s="105" customFormat="1" ht="17.25" customHeight="1" spans="1:2">
      <c r="A1312" s="141" t="s">
        <v>1696</v>
      </c>
      <c r="B1312" s="110">
        <f>SUM(B1313,B1315,B1320)</f>
        <v>14068</v>
      </c>
    </row>
    <row r="1313" s="105" customFormat="1" ht="17.25" customHeight="1" spans="1:2">
      <c r="A1313" s="141" t="s">
        <v>1697</v>
      </c>
      <c r="B1313" s="110">
        <f>B1314</f>
        <v>0</v>
      </c>
    </row>
    <row r="1314" s="105" customFormat="1" ht="17.25" customHeight="1" spans="1:2">
      <c r="A1314" s="142" t="s">
        <v>1698</v>
      </c>
      <c r="B1314" s="110"/>
    </row>
    <row r="1315" s="105" customFormat="1" ht="17.25" customHeight="1" spans="1:2">
      <c r="A1315" s="141" t="s">
        <v>1699</v>
      </c>
      <c r="B1315" s="110">
        <f>SUM(B1316:B1319)</f>
        <v>0</v>
      </c>
    </row>
    <row r="1316" s="105" customFormat="1" ht="17.25" customHeight="1" spans="1:2">
      <c r="A1316" s="142" t="s">
        <v>1700</v>
      </c>
      <c r="B1316" s="110"/>
    </row>
    <row r="1317" s="105" customFormat="1" ht="17.25" customHeight="1" spans="1:2">
      <c r="A1317" s="142" t="s">
        <v>1701</v>
      </c>
      <c r="B1317" s="110"/>
    </row>
    <row r="1318" s="105" customFormat="1" ht="17.25" customHeight="1" spans="1:2">
      <c r="A1318" s="142" t="s">
        <v>1702</v>
      </c>
      <c r="B1318" s="110"/>
    </row>
    <row r="1319" s="105" customFormat="1" ht="17.25" customHeight="1" spans="1:2">
      <c r="A1319" s="142" t="s">
        <v>1703</v>
      </c>
      <c r="B1319" s="110"/>
    </row>
    <row r="1320" s="105" customFormat="1" ht="17.25" customHeight="1" spans="1:2">
      <c r="A1320" s="141" t="s">
        <v>1704</v>
      </c>
      <c r="B1320" s="110">
        <f>SUM(B1321:B1324)</f>
        <v>14068</v>
      </c>
    </row>
    <row r="1321" s="105" customFormat="1" ht="17.25" customHeight="1" spans="1:2">
      <c r="A1321" s="142" t="s">
        <v>1705</v>
      </c>
      <c r="B1321" s="110">
        <v>14068</v>
      </c>
    </row>
    <row r="1322" s="105" customFormat="1" ht="17.25" customHeight="1" spans="1:2">
      <c r="A1322" s="142" t="s">
        <v>1706</v>
      </c>
      <c r="B1322" s="110"/>
    </row>
    <row r="1323" s="105" customFormat="1" ht="17.25" customHeight="1" spans="1:2">
      <c r="A1323" s="142" t="s">
        <v>1707</v>
      </c>
      <c r="B1323" s="110"/>
    </row>
    <row r="1324" s="105" customFormat="1" ht="17.25" customHeight="1" spans="1:2">
      <c r="A1324" s="142" t="s">
        <v>1708</v>
      </c>
      <c r="B1324" s="110"/>
    </row>
    <row r="1325" s="105" customFormat="1" ht="17.25" customHeight="1" spans="1:2">
      <c r="A1325" s="141" t="s">
        <v>1709</v>
      </c>
      <c r="B1325" s="110">
        <f>B1326+B1328+B1330</f>
        <v>0</v>
      </c>
    </row>
    <row r="1326" s="105" customFormat="1" ht="17.25" customHeight="1" spans="1:2">
      <c r="A1326" s="141" t="s">
        <v>1710</v>
      </c>
      <c r="B1326" s="110">
        <f t="shared" ref="B1326:B1330" si="2">B1327</f>
        <v>0</v>
      </c>
    </row>
    <row r="1327" s="105" customFormat="1" ht="17.25" customHeight="1" spans="1:2">
      <c r="A1327" s="142" t="s">
        <v>1711</v>
      </c>
      <c r="B1327" s="110"/>
    </row>
    <row r="1328" s="105" customFormat="1" ht="17.25" customHeight="1" spans="1:2">
      <c r="A1328" s="141" t="s">
        <v>1712</v>
      </c>
      <c r="B1328" s="110">
        <f t="shared" si="2"/>
        <v>0</v>
      </c>
    </row>
    <row r="1329" s="105" customFormat="1" ht="17.25" customHeight="1" spans="1:2">
      <c r="A1329" s="142" t="s">
        <v>1713</v>
      </c>
      <c r="B1329" s="110"/>
    </row>
    <row r="1330" s="105" customFormat="1" ht="17.25" customHeight="1" spans="1:2">
      <c r="A1330" s="176" t="s">
        <v>1714</v>
      </c>
      <c r="B1330" s="110">
        <f t="shared" si="2"/>
        <v>0</v>
      </c>
    </row>
    <row r="1331" s="105" customFormat="1" ht="17.25" customHeight="1" spans="1:2">
      <c r="A1331" s="177" t="s">
        <v>1715</v>
      </c>
      <c r="B1331" s="110"/>
    </row>
    <row r="1332" customHeight="1" spans="1:2">
      <c r="A1332" s="115" t="s">
        <v>1716</v>
      </c>
      <c r="B1332" s="94">
        <v>1282822</v>
      </c>
    </row>
  </sheetData>
  <mergeCells count="3">
    <mergeCell ref="A1:B1"/>
    <mergeCell ref="A2:B2"/>
    <mergeCell ref="A3:B3"/>
  </mergeCells>
  <dataValidations count="1">
    <dataValidation type="decimal" operator="between" allowBlank="1" showInputMessage="1" showErrorMessage="1" sqref="B5:B1331">
      <formula1>-99999999999999</formula1>
      <formula2>99999999999999</formula2>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74"/>
  <sheetViews>
    <sheetView workbookViewId="0">
      <selection activeCell="A1" sqref="A1:B1"/>
    </sheetView>
  </sheetViews>
  <sheetFormatPr defaultColWidth="12.125" defaultRowHeight="15.65" customHeight="1" outlineLevelCol="1"/>
  <cols>
    <col min="1" max="1" width="52.75" style="106" customWidth="1"/>
    <col min="2" max="2" width="34.625" style="106" customWidth="1"/>
    <col min="3" max="16377" width="12.125" style="105"/>
    <col min="16378" max="16384" width="12.125" style="36"/>
  </cols>
  <sheetData>
    <row r="1" s="105" customFormat="1" ht="42.75" customHeight="1" spans="1:2">
      <c r="A1" s="144" t="s">
        <v>1717</v>
      </c>
      <c r="B1" s="144"/>
    </row>
    <row r="2" s="105" customFormat="1" ht="17.25" customHeight="1" spans="1:2">
      <c r="A2" s="39" t="s">
        <v>1718</v>
      </c>
      <c r="B2" s="39"/>
    </row>
    <row r="3" s="105" customFormat="1" ht="17.25" customHeight="1" spans="1:2">
      <c r="A3" s="39" t="s">
        <v>29</v>
      </c>
      <c r="B3" s="39"/>
    </row>
    <row r="4" s="154" customFormat="1" ht="17.25" customHeight="1" spans="1:2">
      <c r="A4" s="158" t="s">
        <v>1719</v>
      </c>
      <c r="B4" s="158" t="s">
        <v>31</v>
      </c>
    </row>
    <row r="5" s="154" customFormat="1" ht="35.25" hidden="1" customHeight="1" spans="1:2">
      <c r="A5" s="160"/>
      <c r="B5" s="160"/>
    </row>
    <row r="6" s="105" customFormat="1" ht="17.25" customHeight="1" spans="1:2">
      <c r="A6" s="162" t="s">
        <v>1720</v>
      </c>
      <c r="B6" s="110">
        <f>SUM(B7:B10)</f>
        <v>115928</v>
      </c>
    </row>
    <row r="7" s="105" customFormat="1" ht="17.25" customHeight="1" spans="1:2">
      <c r="A7" s="161" t="s">
        <v>1721</v>
      </c>
      <c r="B7" s="110">
        <v>75676</v>
      </c>
    </row>
    <row r="8" s="105" customFormat="1" ht="17.25" customHeight="1" spans="1:2">
      <c r="A8" s="161" t="s">
        <v>1722</v>
      </c>
      <c r="B8" s="110">
        <v>23775</v>
      </c>
    </row>
    <row r="9" s="105" customFormat="1" ht="17.25" customHeight="1" spans="1:2">
      <c r="A9" s="161" t="s">
        <v>1723</v>
      </c>
      <c r="B9" s="110">
        <v>12684</v>
      </c>
    </row>
    <row r="10" s="105" customFormat="1" ht="17.25" customHeight="1" spans="1:2">
      <c r="A10" s="161" t="s">
        <v>1724</v>
      </c>
      <c r="B10" s="110">
        <v>3793</v>
      </c>
    </row>
    <row r="11" s="105" customFormat="1" ht="17.25" customHeight="1" spans="1:2">
      <c r="A11" s="162" t="s">
        <v>1725</v>
      </c>
      <c r="B11" s="110">
        <f>SUM(B12:B21)</f>
        <v>242151</v>
      </c>
    </row>
    <row r="12" s="105" customFormat="1" ht="17.25" customHeight="1" spans="1:2">
      <c r="A12" s="161" t="s">
        <v>1726</v>
      </c>
      <c r="B12" s="110">
        <v>11428</v>
      </c>
    </row>
    <row r="13" s="105" customFormat="1" ht="17.25" customHeight="1" spans="1:2">
      <c r="A13" s="161" t="s">
        <v>1727</v>
      </c>
      <c r="B13" s="110">
        <v>144</v>
      </c>
    </row>
    <row r="14" s="105" customFormat="1" ht="17.25" customHeight="1" spans="1:2">
      <c r="A14" s="161" t="s">
        <v>1728</v>
      </c>
      <c r="B14" s="110">
        <v>1308</v>
      </c>
    </row>
    <row r="15" s="105" customFormat="1" ht="17.25" customHeight="1" spans="1:2">
      <c r="A15" s="161" t="s">
        <v>1729</v>
      </c>
      <c r="B15" s="110">
        <v>620</v>
      </c>
    </row>
    <row r="16" s="105" customFormat="1" ht="17.25" customHeight="1" spans="1:2">
      <c r="A16" s="161" t="s">
        <v>1730</v>
      </c>
      <c r="B16" s="110">
        <v>59405</v>
      </c>
    </row>
    <row r="17" s="105" customFormat="1" ht="17.25" customHeight="1" spans="1:2">
      <c r="A17" s="161" t="s">
        <v>1731</v>
      </c>
      <c r="B17" s="110">
        <v>72</v>
      </c>
    </row>
    <row r="18" s="105" customFormat="1" ht="17.25" customHeight="1" spans="1:2">
      <c r="A18" s="161" t="s">
        <v>1732</v>
      </c>
      <c r="B18" s="110">
        <v>15</v>
      </c>
    </row>
    <row r="19" s="105" customFormat="1" ht="17.25" customHeight="1" spans="1:2">
      <c r="A19" s="161" t="s">
        <v>1733</v>
      </c>
      <c r="B19" s="110">
        <v>388</v>
      </c>
    </row>
    <row r="20" s="105" customFormat="1" ht="17.25" customHeight="1" spans="1:2">
      <c r="A20" s="161" t="s">
        <v>1734</v>
      </c>
      <c r="B20" s="110">
        <v>1238</v>
      </c>
    </row>
    <row r="21" s="105" customFormat="1" ht="17.25" customHeight="1" spans="1:2">
      <c r="A21" s="161" t="s">
        <v>1735</v>
      </c>
      <c r="B21" s="110">
        <v>167533</v>
      </c>
    </row>
    <row r="22" s="105" customFormat="1" ht="17.25" customHeight="1" spans="1:2">
      <c r="A22" s="162" t="s">
        <v>1736</v>
      </c>
      <c r="B22" s="110">
        <f>SUM(B23:B29)</f>
        <v>220610</v>
      </c>
    </row>
    <row r="23" s="105" customFormat="1" ht="17.25" customHeight="1" spans="1:2">
      <c r="A23" s="161" t="s">
        <v>1737</v>
      </c>
      <c r="B23" s="110">
        <v>3</v>
      </c>
    </row>
    <row r="24" s="105" customFormat="1" ht="17.25" customHeight="1" spans="1:2">
      <c r="A24" s="161" t="s">
        <v>1738</v>
      </c>
      <c r="B24" s="110">
        <v>17324</v>
      </c>
    </row>
    <row r="25" s="105" customFormat="1" ht="17.25" customHeight="1" spans="1:2">
      <c r="A25" s="161" t="s">
        <v>1739</v>
      </c>
      <c r="B25" s="110">
        <v>18</v>
      </c>
    </row>
    <row r="26" s="105" customFormat="1" ht="17.25" customHeight="1" spans="1:2">
      <c r="A26" s="161" t="s">
        <v>1740</v>
      </c>
      <c r="B26" s="110">
        <v>1241</v>
      </c>
    </row>
    <row r="27" s="105" customFormat="1" ht="17.25" customHeight="1" spans="1:2">
      <c r="A27" s="161" t="s">
        <v>1741</v>
      </c>
      <c r="B27" s="110">
        <v>2283</v>
      </c>
    </row>
    <row r="28" s="105" customFormat="1" ht="17.25" customHeight="1" spans="1:2">
      <c r="A28" s="161" t="s">
        <v>1742</v>
      </c>
      <c r="B28" s="110">
        <v>1147</v>
      </c>
    </row>
    <row r="29" s="105" customFormat="1" ht="17.25" customHeight="1" spans="1:2">
      <c r="A29" s="161" t="s">
        <v>1743</v>
      </c>
      <c r="B29" s="110">
        <v>198594</v>
      </c>
    </row>
    <row r="30" s="105" customFormat="1" ht="17.25" customHeight="1" spans="1:2">
      <c r="A30" s="162" t="s">
        <v>1744</v>
      </c>
      <c r="B30" s="110">
        <f>SUM(B31:B36)</f>
        <v>2115</v>
      </c>
    </row>
    <row r="31" s="105" customFormat="1" ht="17.25" customHeight="1" spans="1:2">
      <c r="A31" s="161" t="s">
        <v>1737</v>
      </c>
      <c r="B31" s="110"/>
    </row>
    <row r="32" s="105" customFormat="1" ht="17.25" customHeight="1" spans="1:2">
      <c r="A32" s="161" t="s">
        <v>1738</v>
      </c>
      <c r="B32" s="110"/>
    </row>
    <row r="33" s="105" customFormat="1" ht="17.25" customHeight="1" spans="1:2">
      <c r="A33" s="161" t="s">
        <v>1739</v>
      </c>
      <c r="B33" s="110"/>
    </row>
    <row r="34" s="105" customFormat="1" ht="17.25" customHeight="1" spans="1:2">
      <c r="A34" s="161" t="s">
        <v>1741</v>
      </c>
      <c r="B34" s="110">
        <v>37</v>
      </c>
    </row>
    <row r="35" s="105" customFormat="1" ht="17.25" customHeight="1" spans="1:2">
      <c r="A35" s="161" t="s">
        <v>1742</v>
      </c>
      <c r="B35" s="110"/>
    </row>
    <row r="36" s="105" customFormat="1" ht="17.25" customHeight="1" spans="1:2">
      <c r="A36" s="161" t="s">
        <v>1743</v>
      </c>
      <c r="B36" s="110">
        <v>2078</v>
      </c>
    </row>
    <row r="37" s="105" customFormat="1" ht="17.25" customHeight="1" spans="1:2">
      <c r="A37" s="162" t="s">
        <v>1745</v>
      </c>
      <c r="B37" s="110">
        <f>SUM(B38:B40)</f>
        <v>149183</v>
      </c>
    </row>
    <row r="38" s="105" customFormat="1" ht="17.25" customHeight="1" spans="1:2">
      <c r="A38" s="161" t="s">
        <v>1746</v>
      </c>
      <c r="B38" s="110">
        <v>68587</v>
      </c>
    </row>
    <row r="39" s="105" customFormat="1" ht="17.25" customHeight="1" spans="1:2">
      <c r="A39" s="161" t="s">
        <v>1747</v>
      </c>
      <c r="B39" s="110">
        <v>61108</v>
      </c>
    </row>
    <row r="40" s="105" customFormat="1" ht="17.25" customHeight="1" spans="1:2">
      <c r="A40" s="161" t="s">
        <v>1748</v>
      </c>
      <c r="B40" s="110">
        <v>19488</v>
      </c>
    </row>
    <row r="41" s="105" customFormat="1" ht="17.25" customHeight="1" spans="1:2">
      <c r="A41" s="162" t="s">
        <v>1749</v>
      </c>
      <c r="B41" s="110">
        <f>SUM(B42:B43)</f>
        <v>165314</v>
      </c>
    </row>
    <row r="42" s="105" customFormat="1" ht="17.25" customHeight="1" spans="1:2">
      <c r="A42" s="161" t="s">
        <v>1750</v>
      </c>
      <c r="B42" s="110">
        <v>165314</v>
      </c>
    </row>
    <row r="43" s="105" customFormat="1" ht="17.25" customHeight="1" spans="1:2">
      <c r="A43" s="161" t="s">
        <v>1751</v>
      </c>
      <c r="B43" s="110"/>
    </row>
    <row r="44" s="105" customFormat="1" ht="17.25" customHeight="1" spans="1:2">
      <c r="A44" s="162" t="s">
        <v>1752</v>
      </c>
      <c r="B44" s="110">
        <f>SUM(B45:B47)</f>
        <v>109000</v>
      </c>
    </row>
    <row r="45" s="105" customFormat="1" ht="17.25" customHeight="1" spans="1:2">
      <c r="A45" s="161" t="s">
        <v>1753</v>
      </c>
      <c r="B45" s="110">
        <v>1238</v>
      </c>
    </row>
    <row r="46" s="105" customFormat="1" ht="17.25" customHeight="1" spans="1:2">
      <c r="A46" s="161" t="s">
        <v>1754</v>
      </c>
      <c r="B46" s="110">
        <v>28</v>
      </c>
    </row>
    <row r="47" s="105" customFormat="1" ht="17.25" customHeight="1" spans="1:2">
      <c r="A47" s="161" t="s">
        <v>1755</v>
      </c>
      <c r="B47" s="110">
        <v>107734</v>
      </c>
    </row>
    <row r="48" s="105" customFormat="1" ht="17.25" customHeight="1" spans="1:2">
      <c r="A48" s="162" t="s">
        <v>1756</v>
      </c>
      <c r="B48" s="110">
        <f>SUM(B49:B52)</f>
        <v>103900</v>
      </c>
    </row>
    <row r="49" s="105" customFormat="1" ht="17.25" customHeight="1" spans="1:2">
      <c r="A49" s="161" t="s">
        <v>1757</v>
      </c>
      <c r="B49" s="110">
        <v>103900</v>
      </c>
    </row>
    <row r="50" s="105" customFormat="1" ht="17.25" customHeight="1" spans="1:2">
      <c r="A50" s="161" t="s">
        <v>1758</v>
      </c>
      <c r="B50" s="110"/>
    </row>
    <row r="51" s="105" customFormat="1" ht="17.25" customHeight="1" spans="1:2">
      <c r="A51" s="161" t="s">
        <v>1759</v>
      </c>
      <c r="B51" s="110"/>
    </row>
    <row r="52" s="105" customFormat="1" ht="17.25" customHeight="1" spans="1:2">
      <c r="A52" s="161" t="s">
        <v>1760</v>
      </c>
      <c r="B52" s="110"/>
    </row>
    <row r="53" s="105" customFormat="1" ht="17.25" customHeight="1" spans="1:2">
      <c r="A53" s="162" t="s">
        <v>1761</v>
      </c>
      <c r="B53" s="110">
        <f>SUM(B54:B58)</f>
        <v>88801</v>
      </c>
    </row>
    <row r="54" s="105" customFormat="1" ht="17.25" customHeight="1" spans="1:2">
      <c r="A54" s="161" t="s">
        <v>1762</v>
      </c>
      <c r="B54" s="110">
        <v>26052</v>
      </c>
    </row>
    <row r="55" s="105" customFormat="1" ht="17.25" customHeight="1" spans="1:2">
      <c r="A55" s="161" t="s">
        <v>1763</v>
      </c>
      <c r="B55" s="110">
        <v>403</v>
      </c>
    </row>
    <row r="56" s="105" customFormat="1" ht="17.25" customHeight="1" spans="1:2">
      <c r="A56" s="161" t="s">
        <v>1764</v>
      </c>
      <c r="B56" s="110">
        <v>61</v>
      </c>
    </row>
    <row r="57" s="105" customFormat="1" ht="17.25" customHeight="1" spans="1:2">
      <c r="A57" s="161" t="s">
        <v>1765</v>
      </c>
      <c r="B57" s="110">
        <v>37</v>
      </c>
    </row>
    <row r="58" s="105" customFormat="1" ht="17.25" customHeight="1" spans="1:2">
      <c r="A58" s="161" t="s">
        <v>1766</v>
      </c>
      <c r="B58" s="110">
        <v>62248</v>
      </c>
    </row>
    <row r="59" s="105" customFormat="1" ht="17.25" customHeight="1" spans="1:2">
      <c r="A59" s="162" t="s">
        <v>1767</v>
      </c>
      <c r="B59" s="110">
        <f>SUM(B60:B62)</f>
        <v>56562</v>
      </c>
    </row>
    <row r="60" s="105" customFormat="1" ht="17.25" customHeight="1" spans="1:2">
      <c r="A60" s="161" t="s">
        <v>1768</v>
      </c>
      <c r="B60" s="110">
        <v>56562</v>
      </c>
    </row>
    <row r="61" s="105" customFormat="1" ht="17.25" customHeight="1" spans="1:2">
      <c r="A61" s="161" t="s">
        <v>1095</v>
      </c>
      <c r="B61" s="110"/>
    </row>
    <row r="62" s="105" customFormat="1" ht="17.25" customHeight="1" spans="1:2">
      <c r="A62" s="161" t="s">
        <v>1769</v>
      </c>
      <c r="B62" s="110"/>
    </row>
    <row r="63" s="105" customFormat="1" ht="17.25" customHeight="1" spans="1:2">
      <c r="A63" s="162" t="s">
        <v>1770</v>
      </c>
      <c r="B63" s="110">
        <f>SUM(B64:B67)</f>
        <v>14068</v>
      </c>
    </row>
    <row r="64" s="105" customFormat="1" ht="17.25" customHeight="1" spans="1:2">
      <c r="A64" s="161" t="s">
        <v>1771</v>
      </c>
      <c r="B64" s="110">
        <v>14068</v>
      </c>
    </row>
    <row r="65" s="105" customFormat="1" ht="17.25" customHeight="1" spans="1:2">
      <c r="A65" s="161" t="s">
        <v>1772</v>
      </c>
      <c r="B65" s="110"/>
    </row>
    <row r="66" s="105" customFormat="1" ht="17.25" customHeight="1" spans="1:2">
      <c r="A66" s="161" t="s">
        <v>1773</v>
      </c>
      <c r="B66" s="110"/>
    </row>
    <row r="67" s="105" customFormat="1" ht="17.25" customHeight="1" spans="1:2">
      <c r="A67" s="161" t="s">
        <v>1774</v>
      </c>
      <c r="B67" s="110"/>
    </row>
    <row r="68" s="105" customFormat="1" ht="17.25" customHeight="1" spans="1:2">
      <c r="A68" s="162" t="s">
        <v>1775</v>
      </c>
      <c r="B68" s="110">
        <f>SUM(B69:B73)</f>
        <v>15190</v>
      </c>
    </row>
    <row r="69" s="105" customFormat="1" ht="17.25" customHeight="1" spans="1:2">
      <c r="A69" s="161" t="s">
        <v>1776</v>
      </c>
      <c r="B69" s="110"/>
    </row>
    <row r="70" s="105" customFormat="1" ht="17.25" customHeight="1" spans="1:2">
      <c r="A70" s="161" t="s">
        <v>1777</v>
      </c>
      <c r="B70" s="110">
        <v>11177</v>
      </c>
    </row>
    <row r="71" s="105" customFormat="1" ht="17.25" customHeight="1" spans="1:2">
      <c r="A71" s="161" t="s">
        <v>1778</v>
      </c>
      <c r="B71" s="110"/>
    </row>
    <row r="72" s="105" customFormat="1" ht="17.25" customHeight="1" spans="1:2">
      <c r="A72" s="161" t="s">
        <v>1779</v>
      </c>
      <c r="B72" s="110"/>
    </row>
    <row r="73" s="105" customFormat="1" ht="17.25" customHeight="1" spans="1:2">
      <c r="A73" s="161" t="s">
        <v>1557</v>
      </c>
      <c r="B73" s="110">
        <v>4013</v>
      </c>
    </row>
    <row r="74" customHeight="1" spans="1:2">
      <c r="A74" s="115" t="s">
        <v>1716</v>
      </c>
      <c r="B74" s="94">
        <v>1282822</v>
      </c>
    </row>
  </sheetData>
  <mergeCells count="5">
    <mergeCell ref="A1:B1"/>
    <mergeCell ref="A2:B2"/>
    <mergeCell ref="A3:B3"/>
    <mergeCell ref="A4:A5"/>
    <mergeCell ref="B4:B5"/>
  </mergeCells>
  <dataValidations count="1">
    <dataValidation type="decimal" operator="between" allowBlank="1" showInputMessage="1" showErrorMessage="1" sqref="B6:B73">
      <formula1>-99999999999999</formula1>
      <formula2>99999999999999</formula2>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E555"/>
  <sheetViews>
    <sheetView workbookViewId="0">
      <selection activeCell="A1" sqref="A1:E1"/>
    </sheetView>
  </sheetViews>
  <sheetFormatPr defaultColWidth="9" defaultRowHeight="12" outlineLevelCol="4"/>
  <cols>
    <col min="1" max="3" width="2.75" style="163" customWidth="1"/>
    <col min="4" max="4" width="56" style="163" customWidth="1"/>
    <col min="5" max="5" width="29.875" style="164" customWidth="1"/>
    <col min="6" max="16384" width="9" style="163"/>
  </cols>
  <sheetData>
    <row r="1" s="163" customFormat="1" ht="39" customHeight="1" spans="1:5">
      <c r="A1" s="165" t="s">
        <v>1780</v>
      </c>
      <c r="B1" s="165"/>
      <c r="C1" s="165"/>
      <c r="D1" s="165"/>
      <c r="E1" s="166"/>
    </row>
    <row r="2" s="163" customFormat="1" spans="4:5">
      <c r="D2" s="167" t="s">
        <v>1781</v>
      </c>
      <c r="E2" s="168"/>
    </row>
    <row r="3" s="163" customFormat="1" spans="4:5">
      <c r="D3" s="167" t="s">
        <v>1782</v>
      </c>
      <c r="E3" s="168"/>
    </row>
    <row r="4" s="163" customFormat="1" ht="15" customHeight="1" spans="1:5">
      <c r="A4" s="169" t="s">
        <v>1783</v>
      </c>
      <c r="B4" s="169"/>
      <c r="C4" s="169"/>
      <c r="D4" s="169"/>
      <c r="E4" s="170" t="s">
        <v>1784</v>
      </c>
    </row>
    <row r="5" s="163" customFormat="1" ht="15" customHeight="1" spans="1:5">
      <c r="A5" s="169" t="s">
        <v>1785</v>
      </c>
      <c r="B5" s="169"/>
      <c r="C5" s="169"/>
      <c r="D5" s="171" t="s">
        <v>1786</v>
      </c>
      <c r="E5" s="170"/>
    </row>
    <row r="6" s="163" customFormat="1" ht="15" customHeight="1" spans="1:5">
      <c r="A6" s="169"/>
      <c r="B6" s="169"/>
      <c r="C6" s="169"/>
      <c r="D6" s="171"/>
      <c r="E6" s="170"/>
    </row>
    <row r="7" s="163" customFormat="1" ht="15" customHeight="1" spans="1:5">
      <c r="A7" s="169"/>
      <c r="B7" s="169"/>
      <c r="C7" s="169"/>
      <c r="D7" s="171"/>
      <c r="E7" s="170"/>
    </row>
    <row r="8" s="163" customFormat="1" ht="15" customHeight="1" spans="1:5">
      <c r="A8" s="169" t="s">
        <v>1787</v>
      </c>
      <c r="B8" s="169" t="s">
        <v>1788</v>
      </c>
      <c r="C8" s="169" t="s">
        <v>1789</v>
      </c>
      <c r="D8" s="169" t="s">
        <v>1790</v>
      </c>
      <c r="E8" s="170" t="s">
        <v>1791</v>
      </c>
    </row>
    <row r="9" s="163" customFormat="1" ht="15" customHeight="1" spans="1:5">
      <c r="A9" s="169"/>
      <c r="B9" s="169"/>
      <c r="C9" s="169"/>
      <c r="D9" s="169" t="s">
        <v>1784</v>
      </c>
      <c r="E9" s="172">
        <v>1032475</v>
      </c>
    </row>
    <row r="10" s="163" customFormat="1" ht="15" customHeight="1" spans="1:5">
      <c r="A10" s="173" t="s">
        <v>1792</v>
      </c>
      <c r="B10" s="173"/>
      <c r="C10" s="173"/>
      <c r="D10" s="173" t="s">
        <v>701</v>
      </c>
      <c r="E10" s="174">
        <v>74614.04</v>
      </c>
    </row>
    <row r="11" s="163" customFormat="1" ht="15" customHeight="1" spans="1:5">
      <c r="A11" s="173" t="s">
        <v>1793</v>
      </c>
      <c r="B11" s="173"/>
      <c r="C11" s="173"/>
      <c r="D11" s="173" t="s">
        <v>1794</v>
      </c>
      <c r="E11" s="174">
        <v>2094.43</v>
      </c>
    </row>
    <row r="12" s="163" customFormat="1" ht="15" customHeight="1" spans="1:5">
      <c r="A12" s="173" t="s">
        <v>1795</v>
      </c>
      <c r="B12" s="173"/>
      <c r="C12" s="173"/>
      <c r="D12" s="173" t="s">
        <v>1796</v>
      </c>
      <c r="E12" s="174">
        <v>1362.85</v>
      </c>
    </row>
    <row r="13" s="163" customFormat="1" ht="15" customHeight="1" spans="1:5">
      <c r="A13" s="173" t="s">
        <v>1797</v>
      </c>
      <c r="B13" s="173"/>
      <c r="C13" s="173"/>
      <c r="D13" s="173" t="s">
        <v>1798</v>
      </c>
      <c r="E13" s="174">
        <v>548.53</v>
      </c>
    </row>
    <row r="14" s="163" customFormat="1" ht="15" customHeight="1" spans="1:5">
      <c r="A14" s="173" t="s">
        <v>1799</v>
      </c>
      <c r="B14" s="173"/>
      <c r="C14" s="173"/>
      <c r="D14" s="173" t="s">
        <v>1800</v>
      </c>
      <c r="E14" s="174">
        <v>14.42</v>
      </c>
    </row>
    <row r="15" s="163" customFormat="1" ht="15" customHeight="1" spans="1:5">
      <c r="A15" s="173" t="s">
        <v>1801</v>
      </c>
      <c r="B15" s="173"/>
      <c r="C15" s="173"/>
      <c r="D15" s="173" t="s">
        <v>1802</v>
      </c>
      <c r="E15" s="174">
        <v>168.63</v>
      </c>
    </row>
    <row r="16" s="163" customFormat="1" ht="15" customHeight="1" spans="1:5">
      <c r="A16" s="173" t="s">
        <v>1803</v>
      </c>
      <c r="B16" s="173"/>
      <c r="C16" s="173"/>
      <c r="D16" s="173" t="s">
        <v>1804</v>
      </c>
      <c r="E16" s="174">
        <v>1385.8</v>
      </c>
    </row>
    <row r="17" s="163" customFormat="1" ht="15" customHeight="1" spans="1:5">
      <c r="A17" s="173" t="s">
        <v>1805</v>
      </c>
      <c r="B17" s="173"/>
      <c r="C17" s="173"/>
      <c r="D17" s="173" t="s">
        <v>1796</v>
      </c>
      <c r="E17" s="174">
        <v>738.47</v>
      </c>
    </row>
    <row r="18" s="163" customFormat="1" ht="15" customHeight="1" spans="1:5">
      <c r="A18" s="173" t="s">
        <v>1806</v>
      </c>
      <c r="B18" s="173"/>
      <c r="C18" s="173"/>
      <c r="D18" s="173" t="s">
        <v>1798</v>
      </c>
      <c r="E18" s="174">
        <v>529.03</v>
      </c>
    </row>
    <row r="19" s="163" customFormat="1" ht="15" customHeight="1" spans="1:5">
      <c r="A19" s="173" t="s">
        <v>1807</v>
      </c>
      <c r="B19" s="173"/>
      <c r="C19" s="173"/>
      <c r="D19" s="173" t="s">
        <v>1808</v>
      </c>
      <c r="E19" s="174">
        <v>118.3</v>
      </c>
    </row>
    <row r="20" s="163" customFormat="1" ht="15" customHeight="1" spans="1:5">
      <c r="A20" s="173" t="s">
        <v>1809</v>
      </c>
      <c r="B20" s="173"/>
      <c r="C20" s="173"/>
      <c r="D20" s="173" t="s">
        <v>1810</v>
      </c>
      <c r="E20" s="174">
        <v>34647.73</v>
      </c>
    </row>
    <row r="21" s="163" customFormat="1" ht="15" customHeight="1" spans="1:5">
      <c r="A21" s="173" t="s">
        <v>1811</v>
      </c>
      <c r="B21" s="173"/>
      <c r="C21" s="173"/>
      <c r="D21" s="173" t="s">
        <v>1796</v>
      </c>
      <c r="E21" s="174">
        <v>16183.1</v>
      </c>
    </row>
    <row r="22" s="163" customFormat="1" ht="15" customHeight="1" spans="1:5">
      <c r="A22" s="173" t="s">
        <v>1812</v>
      </c>
      <c r="B22" s="173"/>
      <c r="C22" s="173"/>
      <c r="D22" s="173" t="s">
        <v>1798</v>
      </c>
      <c r="E22" s="174">
        <v>6609.09</v>
      </c>
    </row>
    <row r="23" s="163" customFormat="1" ht="15" customHeight="1" spans="1:5">
      <c r="A23" s="173" t="s">
        <v>1813</v>
      </c>
      <c r="B23" s="173"/>
      <c r="C23" s="173"/>
      <c r="D23" s="173" t="s">
        <v>1814</v>
      </c>
      <c r="E23" s="174">
        <v>4286.72</v>
      </c>
    </row>
    <row r="24" s="163" customFormat="1" ht="15" customHeight="1" spans="1:5">
      <c r="A24" s="173" t="s">
        <v>1815</v>
      </c>
      <c r="B24" s="173"/>
      <c r="C24" s="173"/>
      <c r="D24" s="173" t="s">
        <v>1816</v>
      </c>
      <c r="E24" s="174">
        <v>1081.32</v>
      </c>
    </row>
    <row r="25" s="163" customFormat="1" ht="15" customHeight="1" spans="1:5">
      <c r="A25" s="173" t="s">
        <v>1817</v>
      </c>
      <c r="B25" s="173"/>
      <c r="C25" s="173"/>
      <c r="D25" s="173" t="s">
        <v>1818</v>
      </c>
      <c r="E25" s="174">
        <v>1916.54</v>
      </c>
    </row>
    <row r="26" s="163" customFormat="1" ht="15" customHeight="1" spans="1:5">
      <c r="A26" s="173" t="s">
        <v>1819</v>
      </c>
      <c r="B26" s="173"/>
      <c r="C26" s="173"/>
      <c r="D26" s="173" t="s">
        <v>1820</v>
      </c>
      <c r="E26" s="174">
        <v>4570.96</v>
      </c>
    </row>
    <row r="27" s="163" customFormat="1" ht="15" customHeight="1" spans="1:5">
      <c r="A27" s="173" t="s">
        <v>1821</v>
      </c>
      <c r="B27" s="173"/>
      <c r="C27" s="173"/>
      <c r="D27" s="173" t="s">
        <v>1822</v>
      </c>
      <c r="E27" s="174">
        <v>2059.31</v>
      </c>
    </row>
    <row r="28" s="163" customFormat="1" ht="15" customHeight="1" spans="1:5">
      <c r="A28" s="173" t="s">
        <v>1823</v>
      </c>
      <c r="B28" s="173"/>
      <c r="C28" s="173"/>
      <c r="D28" s="173" t="s">
        <v>1796</v>
      </c>
      <c r="E28" s="174">
        <v>1160.08</v>
      </c>
    </row>
    <row r="29" s="163" customFormat="1" ht="15" customHeight="1" spans="1:5">
      <c r="A29" s="173" t="s">
        <v>1824</v>
      </c>
      <c r="B29" s="173"/>
      <c r="C29" s="173"/>
      <c r="D29" s="173" t="s">
        <v>1798</v>
      </c>
      <c r="E29" s="174">
        <v>842.71</v>
      </c>
    </row>
    <row r="30" s="163" customFormat="1" ht="15" customHeight="1" spans="1:5">
      <c r="A30" s="173" t="s">
        <v>1825</v>
      </c>
      <c r="B30" s="173"/>
      <c r="C30" s="173"/>
      <c r="D30" s="173" t="s">
        <v>1826</v>
      </c>
      <c r="E30" s="174">
        <v>2.28</v>
      </c>
    </row>
    <row r="31" s="163" customFormat="1" ht="15" customHeight="1" spans="1:5">
      <c r="A31" s="173" t="s">
        <v>1827</v>
      </c>
      <c r="B31" s="173"/>
      <c r="C31" s="173"/>
      <c r="D31" s="173" t="s">
        <v>1828</v>
      </c>
      <c r="E31" s="174">
        <v>54.24</v>
      </c>
    </row>
    <row r="32" s="163" customFormat="1" ht="15" customHeight="1" spans="1:5">
      <c r="A32" s="173" t="s">
        <v>1829</v>
      </c>
      <c r="B32" s="173"/>
      <c r="C32" s="173"/>
      <c r="D32" s="173" t="s">
        <v>1830</v>
      </c>
      <c r="E32" s="174">
        <v>1191.74</v>
      </c>
    </row>
    <row r="33" s="163" customFormat="1" ht="15" customHeight="1" spans="1:5">
      <c r="A33" s="173" t="s">
        <v>1831</v>
      </c>
      <c r="B33" s="173"/>
      <c r="C33" s="173"/>
      <c r="D33" s="173" t="s">
        <v>1796</v>
      </c>
      <c r="E33" s="174">
        <v>406.56</v>
      </c>
    </row>
    <row r="34" s="163" customFormat="1" ht="15" customHeight="1" spans="1:5">
      <c r="A34" s="173" t="s">
        <v>1832</v>
      </c>
      <c r="B34" s="173"/>
      <c r="C34" s="173"/>
      <c r="D34" s="173" t="s">
        <v>1798</v>
      </c>
      <c r="E34" s="174">
        <v>27.4</v>
      </c>
    </row>
    <row r="35" s="163" customFormat="1" ht="15" customHeight="1" spans="1:5">
      <c r="A35" s="173" t="s">
        <v>1833</v>
      </c>
      <c r="B35" s="173"/>
      <c r="C35" s="173"/>
      <c r="D35" s="173" t="s">
        <v>1834</v>
      </c>
      <c r="E35" s="174">
        <v>207.06</v>
      </c>
    </row>
    <row r="36" s="163" customFormat="1" ht="15" customHeight="1" spans="1:5">
      <c r="A36" s="173" t="s">
        <v>1835</v>
      </c>
      <c r="B36" s="173"/>
      <c r="C36" s="173"/>
      <c r="D36" s="173" t="s">
        <v>1836</v>
      </c>
      <c r="E36" s="174">
        <v>457.02</v>
      </c>
    </row>
    <row r="37" s="163" customFormat="1" ht="15" customHeight="1" spans="1:5">
      <c r="A37" s="173" t="s">
        <v>1837</v>
      </c>
      <c r="B37" s="173"/>
      <c r="C37" s="173"/>
      <c r="D37" s="173" t="s">
        <v>1818</v>
      </c>
      <c r="E37" s="174">
        <v>51.75</v>
      </c>
    </row>
    <row r="38" s="163" customFormat="1" ht="15" customHeight="1" spans="1:5">
      <c r="A38" s="173" t="s">
        <v>1838</v>
      </c>
      <c r="B38" s="173"/>
      <c r="C38" s="173"/>
      <c r="D38" s="173" t="s">
        <v>1839</v>
      </c>
      <c r="E38" s="174">
        <v>41.95</v>
      </c>
    </row>
    <row r="39" s="163" customFormat="1" ht="15" customHeight="1" spans="1:5">
      <c r="A39" s="173" t="s">
        <v>1840</v>
      </c>
      <c r="B39" s="173"/>
      <c r="C39" s="173"/>
      <c r="D39" s="173" t="s">
        <v>1841</v>
      </c>
      <c r="E39" s="174">
        <v>4583.87</v>
      </c>
    </row>
    <row r="40" s="163" customFormat="1" ht="15" customHeight="1" spans="1:5">
      <c r="A40" s="173" t="s">
        <v>1842</v>
      </c>
      <c r="B40" s="173"/>
      <c r="C40" s="173"/>
      <c r="D40" s="173" t="s">
        <v>1796</v>
      </c>
      <c r="E40" s="174">
        <v>1770.16</v>
      </c>
    </row>
    <row r="41" s="163" customFormat="1" ht="15" customHeight="1" spans="1:5">
      <c r="A41" s="173" t="s">
        <v>1843</v>
      </c>
      <c r="B41" s="173"/>
      <c r="C41" s="173"/>
      <c r="D41" s="173" t="s">
        <v>1798</v>
      </c>
      <c r="E41" s="174">
        <v>290.03</v>
      </c>
    </row>
    <row r="42" s="163" customFormat="1" ht="15" customHeight="1" spans="1:5">
      <c r="A42" s="173" t="s">
        <v>1844</v>
      </c>
      <c r="B42" s="173"/>
      <c r="C42" s="173"/>
      <c r="D42" s="173" t="s">
        <v>1845</v>
      </c>
      <c r="E42" s="174">
        <v>470</v>
      </c>
    </row>
    <row r="43" s="163" customFormat="1" ht="15" customHeight="1" spans="1:5">
      <c r="A43" s="173" t="s">
        <v>1846</v>
      </c>
      <c r="B43" s="173"/>
      <c r="C43" s="173"/>
      <c r="D43" s="173" t="s">
        <v>1847</v>
      </c>
      <c r="E43" s="174">
        <v>2053.68</v>
      </c>
    </row>
    <row r="44" s="163" customFormat="1" ht="15" customHeight="1" spans="1:5">
      <c r="A44" s="173" t="s">
        <v>1848</v>
      </c>
      <c r="B44" s="173"/>
      <c r="C44" s="173"/>
      <c r="D44" s="173" t="s">
        <v>1849</v>
      </c>
      <c r="E44" s="174">
        <v>1934.66</v>
      </c>
    </row>
    <row r="45" s="163" customFormat="1" ht="15" customHeight="1" spans="1:5">
      <c r="A45" s="173" t="s">
        <v>1850</v>
      </c>
      <c r="B45" s="173"/>
      <c r="C45" s="173"/>
      <c r="D45" s="173" t="s">
        <v>1796</v>
      </c>
      <c r="E45" s="174">
        <v>647.06</v>
      </c>
    </row>
    <row r="46" s="163" customFormat="1" ht="15" customHeight="1" spans="1:5">
      <c r="A46" s="173" t="s">
        <v>1851</v>
      </c>
      <c r="B46" s="173"/>
      <c r="C46" s="173"/>
      <c r="D46" s="173" t="s">
        <v>1798</v>
      </c>
      <c r="E46" s="174">
        <v>255.43</v>
      </c>
    </row>
    <row r="47" s="163" customFormat="1" ht="15" customHeight="1" spans="1:5">
      <c r="A47" s="173" t="s">
        <v>1852</v>
      </c>
      <c r="B47" s="173"/>
      <c r="C47" s="173"/>
      <c r="D47" s="173" t="s">
        <v>1853</v>
      </c>
      <c r="E47" s="174">
        <v>1019.98</v>
      </c>
    </row>
    <row r="48" s="163" customFormat="1" ht="15" customHeight="1" spans="1:5">
      <c r="A48" s="173" t="s">
        <v>1854</v>
      </c>
      <c r="B48" s="173"/>
      <c r="C48" s="173"/>
      <c r="D48" s="173" t="s">
        <v>1855</v>
      </c>
      <c r="E48" s="174">
        <v>12.19</v>
      </c>
    </row>
    <row r="49" s="163" customFormat="1" ht="15" customHeight="1" spans="1:5">
      <c r="A49" s="173" t="s">
        <v>1856</v>
      </c>
      <c r="B49" s="173"/>
      <c r="C49" s="173"/>
      <c r="D49" s="173" t="s">
        <v>1857</v>
      </c>
      <c r="E49" s="174">
        <v>3285.2</v>
      </c>
    </row>
    <row r="50" s="163" customFormat="1" ht="15" customHeight="1" spans="1:5">
      <c r="A50" s="173" t="s">
        <v>1858</v>
      </c>
      <c r="B50" s="173"/>
      <c r="C50" s="173"/>
      <c r="D50" s="173" t="s">
        <v>1796</v>
      </c>
      <c r="E50" s="174">
        <v>2258.41</v>
      </c>
    </row>
    <row r="51" s="163" customFormat="1" ht="15" customHeight="1" spans="1:5">
      <c r="A51" s="173" t="s">
        <v>1859</v>
      </c>
      <c r="B51" s="173"/>
      <c r="C51" s="173"/>
      <c r="D51" s="173" t="s">
        <v>1798</v>
      </c>
      <c r="E51" s="174">
        <v>725.81</v>
      </c>
    </row>
    <row r="52" s="163" customFormat="1" ht="15" customHeight="1" spans="1:5">
      <c r="A52" s="173" t="s">
        <v>1860</v>
      </c>
      <c r="B52" s="173"/>
      <c r="C52" s="173"/>
      <c r="D52" s="173" t="s">
        <v>1861</v>
      </c>
      <c r="E52" s="174">
        <v>68</v>
      </c>
    </row>
    <row r="53" s="163" customFormat="1" ht="15" customHeight="1" spans="1:5">
      <c r="A53" s="173" t="s">
        <v>1862</v>
      </c>
      <c r="B53" s="173"/>
      <c r="C53" s="173"/>
      <c r="D53" s="173" t="s">
        <v>1863</v>
      </c>
      <c r="E53" s="174">
        <v>128</v>
      </c>
    </row>
    <row r="54" s="163" customFormat="1" ht="15" customHeight="1" spans="1:5">
      <c r="A54" s="173" t="s">
        <v>1864</v>
      </c>
      <c r="B54" s="173"/>
      <c r="C54" s="173"/>
      <c r="D54" s="173" t="s">
        <v>1865</v>
      </c>
      <c r="E54" s="174">
        <v>104.98</v>
      </c>
    </row>
    <row r="55" s="163" customFormat="1" ht="15" customHeight="1" spans="1:5">
      <c r="A55" s="173" t="s">
        <v>1866</v>
      </c>
      <c r="B55" s="173"/>
      <c r="C55" s="173"/>
      <c r="D55" s="173" t="s">
        <v>1867</v>
      </c>
      <c r="E55" s="174">
        <v>2929.44</v>
      </c>
    </row>
    <row r="56" s="163" customFormat="1" ht="15" customHeight="1" spans="1:5">
      <c r="A56" s="173" t="s">
        <v>1868</v>
      </c>
      <c r="B56" s="173"/>
      <c r="C56" s="173"/>
      <c r="D56" s="173" t="s">
        <v>1796</v>
      </c>
      <c r="E56" s="174">
        <v>555.62</v>
      </c>
    </row>
    <row r="57" s="163" customFormat="1" ht="15" customHeight="1" spans="1:5">
      <c r="A57" s="173" t="s">
        <v>1869</v>
      </c>
      <c r="B57" s="173"/>
      <c r="C57" s="173"/>
      <c r="D57" s="173" t="s">
        <v>1798</v>
      </c>
      <c r="E57" s="174">
        <v>24.81</v>
      </c>
    </row>
    <row r="58" s="163" customFormat="1" ht="15" customHeight="1" spans="1:5">
      <c r="A58" s="173" t="s">
        <v>1870</v>
      </c>
      <c r="B58" s="173"/>
      <c r="C58" s="173"/>
      <c r="D58" s="173" t="s">
        <v>1871</v>
      </c>
      <c r="E58" s="174">
        <v>1799.07</v>
      </c>
    </row>
    <row r="59" s="163" customFormat="1" ht="15" customHeight="1" spans="1:5">
      <c r="A59" s="173" t="s">
        <v>1872</v>
      </c>
      <c r="B59" s="173"/>
      <c r="C59" s="173"/>
      <c r="D59" s="173" t="s">
        <v>1818</v>
      </c>
      <c r="E59" s="174">
        <v>102.65</v>
      </c>
    </row>
    <row r="60" s="163" customFormat="1" ht="15" customHeight="1" spans="1:5">
      <c r="A60" s="173" t="s">
        <v>1873</v>
      </c>
      <c r="B60" s="173"/>
      <c r="C60" s="173"/>
      <c r="D60" s="173" t="s">
        <v>1874</v>
      </c>
      <c r="E60" s="174">
        <v>447.28</v>
      </c>
    </row>
    <row r="61" s="163" customFormat="1" ht="15" customHeight="1" spans="1:5">
      <c r="A61" s="173" t="s">
        <v>1875</v>
      </c>
      <c r="B61" s="173"/>
      <c r="C61" s="173"/>
      <c r="D61" s="173" t="s">
        <v>1876</v>
      </c>
      <c r="E61" s="174">
        <v>163.84</v>
      </c>
    </row>
    <row r="62" s="163" customFormat="1" ht="15" customHeight="1" spans="1:5">
      <c r="A62" s="173" t="s">
        <v>1877</v>
      </c>
      <c r="B62" s="173"/>
      <c r="C62" s="173"/>
      <c r="D62" s="173" t="s">
        <v>1878</v>
      </c>
      <c r="E62" s="174">
        <v>163.84</v>
      </c>
    </row>
    <row r="63" s="163" customFormat="1" ht="15" customHeight="1" spans="1:5">
      <c r="A63" s="173" t="s">
        <v>1879</v>
      </c>
      <c r="B63" s="173"/>
      <c r="C63" s="173"/>
      <c r="D63" s="173" t="s">
        <v>1880</v>
      </c>
      <c r="E63" s="174">
        <v>122.3</v>
      </c>
    </row>
    <row r="64" s="163" customFormat="1" ht="15" customHeight="1" spans="1:5">
      <c r="A64" s="173" t="s">
        <v>1881</v>
      </c>
      <c r="B64" s="173"/>
      <c r="C64" s="173"/>
      <c r="D64" s="173" t="s">
        <v>1882</v>
      </c>
      <c r="E64" s="174">
        <v>37.5</v>
      </c>
    </row>
    <row r="65" s="163" customFormat="1" ht="15" customHeight="1" spans="1:5">
      <c r="A65" s="173" t="s">
        <v>1883</v>
      </c>
      <c r="B65" s="173"/>
      <c r="C65" s="173"/>
      <c r="D65" s="173" t="s">
        <v>1884</v>
      </c>
      <c r="E65" s="174">
        <v>84.8</v>
      </c>
    </row>
    <row r="66" s="163" customFormat="1" ht="15" customHeight="1" spans="1:5">
      <c r="A66" s="173" t="s">
        <v>1885</v>
      </c>
      <c r="B66" s="173"/>
      <c r="C66" s="173"/>
      <c r="D66" s="173" t="s">
        <v>1886</v>
      </c>
      <c r="E66" s="174">
        <v>3</v>
      </c>
    </row>
    <row r="67" s="163" customFormat="1" ht="15" customHeight="1" spans="1:5">
      <c r="A67" s="173" t="s">
        <v>1887</v>
      </c>
      <c r="B67" s="173"/>
      <c r="C67" s="173"/>
      <c r="D67" s="173" t="s">
        <v>1888</v>
      </c>
      <c r="E67" s="174">
        <v>3</v>
      </c>
    </row>
    <row r="68" s="163" customFormat="1" ht="15" customHeight="1" spans="1:5">
      <c r="A68" s="173" t="s">
        <v>1889</v>
      </c>
      <c r="B68" s="173"/>
      <c r="C68" s="173"/>
      <c r="D68" s="173" t="s">
        <v>1890</v>
      </c>
      <c r="E68" s="174">
        <v>535.18</v>
      </c>
    </row>
    <row r="69" s="163" customFormat="1" ht="15" customHeight="1" spans="1:5">
      <c r="A69" s="173" t="s">
        <v>1891</v>
      </c>
      <c r="B69" s="173"/>
      <c r="C69" s="173"/>
      <c r="D69" s="173" t="s">
        <v>1796</v>
      </c>
      <c r="E69" s="174">
        <v>294.12</v>
      </c>
    </row>
    <row r="70" s="163" customFormat="1" ht="15" customHeight="1" spans="1:5">
      <c r="A70" s="173" t="s">
        <v>1892</v>
      </c>
      <c r="B70" s="173"/>
      <c r="C70" s="173"/>
      <c r="D70" s="173" t="s">
        <v>1798</v>
      </c>
      <c r="E70" s="174">
        <v>203.12</v>
      </c>
    </row>
    <row r="71" s="163" customFormat="1" ht="15" customHeight="1" spans="1:5">
      <c r="A71" s="173" t="s">
        <v>1893</v>
      </c>
      <c r="B71" s="173"/>
      <c r="C71" s="173"/>
      <c r="D71" s="173" t="s">
        <v>1894</v>
      </c>
      <c r="E71" s="174">
        <v>22.5</v>
      </c>
    </row>
    <row r="72" s="163" customFormat="1" ht="15" customHeight="1" spans="1:5">
      <c r="A72" s="173" t="s">
        <v>1895</v>
      </c>
      <c r="B72" s="173"/>
      <c r="C72" s="173"/>
      <c r="D72" s="173" t="s">
        <v>1896</v>
      </c>
      <c r="E72" s="174">
        <v>15.44</v>
      </c>
    </row>
    <row r="73" s="163" customFormat="1" ht="15" customHeight="1" spans="1:5">
      <c r="A73" s="173" t="s">
        <v>1897</v>
      </c>
      <c r="B73" s="173"/>
      <c r="C73" s="173"/>
      <c r="D73" s="173" t="s">
        <v>1898</v>
      </c>
      <c r="E73" s="174">
        <v>183.41</v>
      </c>
    </row>
    <row r="74" s="163" customFormat="1" ht="15" customHeight="1" spans="1:5">
      <c r="A74" s="173" t="s">
        <v>1899</v>
      </c>
      <c r="B74" s="173"/>
      <c r="C74" s="173"/>
      <c r="D74" s="173" t="s">
        <v>1796</v>
      </c>
      <c r="E74" s="174">
        <v>92.3</v>
      </c>
    </row>
    <row r="75" s="163" customFormat="1" ht="15" customHeight="1" spans="1:5">
      <c r="A75" s="173" t="s">
        <v>1900</v>
      </c>
      <c r="B75" s="173"/>
      <c r="C75" s="173"/>
      <c r="D75" s="173" t="s">
        <v>1798</v>
      </c>
      <c r="E75" s="174">
        <v>90.04</v>
      </c>
    </row>
    <row r="76" s="163" customFormat="1" ht="15" customHeight="1" spans="1:5">
      <c r="A76" s="173" t="s">
        <v>1901</v>
      </c>
      <c r="B76" s="173"/>
      <c r="C76" s="173"/>
      <c r="D76" s="173" t="s">
        <v>1902</v>
      </c>
      <c r="E76" s="174">
        <v>1.08</v>
      </c>
    </row>
    <row r="77" s="163" customFormat="1" ht="15" customHeight="1" spans="1:5">
      <c r="A77" s="173" t="s">
        <v>1903</v>
      </c>
      <c r="B77" s="173"/>
      <c r="C77" s="173"/>
      <c r="D77" s="173" t="s">
        <v>1904</v>
      </c>
      <c r="E77" s="174">
        <v>1222.62</v>
      </c>
    </row>
    <row r="78" s="163" customFormat="1" ht="15" customHeight="1" spans="1:5">
      <c r="A78" s="173" t="s">
        <v>1905</v>
      </c>
      <c r="B78" s="173"/>
      <c r="C78" s="173"/>
      <c r="D78" s="173" t="s">
        <v>1796</v>
      </c>
      <c r="E78" s="174">
        <v>789.18</v>
      </c>
    </row>
    <row r="79" s="163" customFormat="1" ht="15" customHeight="1" spans="1:5">
      <c r="A79" s="173" t="s">
        <v>1906</v>
      </c>
      <c r="B79" s="173"/>
      <c r="C79" s="173"/>
      <c r="D79" s="173" t="s">
        <v>1798</v>
      </c>
      <c r="E79" s="174">
        <v>394.87</v>
      </c>
    </row>
    <row r="80" s="163" customFormat="1" ht="15" customHeight="1" spans="1:5">
      <c r="A80" s="173" t="s">
        <v>1907</v>
      </c>
      <c r="B80" s="173"/>
      <c r="C80" s="173"/>
      <c r="D80" s="173" t="s">
        <v>1908</v>
      </c>
      <c r="E80" s="174">
        <v>38.58</v>
      </c>
    </row>
    <row r="81" s="163" customFormat="1" ht="15" customHeight="1" spans="1:5">
      <c r="A81" s="173" t="s">
        <v>1909</v>
      </c>
      <c r="B81" s="173"/>
      <c r="C81" s="173"/>
      <c r="D81" s="173" t="s">
        <v>1910</v>
      </c>
      <c r="E81" s="174">
        <v>1436.46</v>
      </c>
    </row>
    <row r="82" s="163" customFormat="1" ht="15" customHeight="1" spans="1:5">
      <c r="A82" s="173" t="s">
        <v>1911</v>
      </c>
      <c r="B82" s="173"/>
      <c r="C82" s="173"/>
      <c r="D82" s="173" t="s">
        <v>1796</v>
      </c>
      <c r="E82" s="174">
        <v>942.32</v>
      </c>
    </row>
    <row r="83" s="163" customFormat="1" ht="15" customHeight="1" spans="1:5">
      <c r="A83" s="173" t="s">
        <v>1912</v>
      </c>
      <c r="B83" s="173"/>
      <c r="C83" s="173"/>
      <c r="D83" s="173" t="s">
        <v>1798</v>
      </c>
      <c r="E83" s="174">
        <v>335.22</v>
      </c>
    </row>
    <row r="84" s="163" customFormat="1" ht="15" customHeight="1" spans="1:5">
      <c r="A84" s="173" t="s">
        <v>1913</v>
      </c>
      <c r="B84" s="173"/>
      <c r="C84" s="173"/>
      <c r="D84" s="173" t="s">
        <v>1914</v>
      </c>
      <c r="E84" s="174">
        <v>54.42</v>
      </c>
    </row>
    <row r="85" s="163" customFormat="1" ht="15" customHeight="1" spans="1:5">
      <c r="A85" s="173" t="s">
        <v>1915</v>
      </c>
      <c r="B85" s="173"/>
      <c r="C85" s="173"/>
      <c r="D85" s="173" t="s">
        <v>1916</v>
      </c>
      <c r="E85" s="174">
        <v>104.5</v>
      </c>
    </row>
    <row r="86" s="163" customFormat="1" ht="15" customHeight="1" spans="1:5">
      <c r="A86" s="173" t="s">
        <v>1917</v>
      </c>
      <c r="B86" s="173"/>
      <c r="C86" s="173"/>
      <c r="D86" s="173" t="s">
        <v>1918</v>
      </c>
      <c r="E86" s="174">
        <v>3965.1</v>
      </c>
    </row>
    <row r="87" s="163" customFormat="1" ht="15" customHeight="1" spans="1:5">
      <c r="A87" s="173" t="s">
        <v>1919</v>
      </c>
      <c r="B87" s="173"/>
      <c r="C87" s="173"/>
      <c r="D87" s="173" t="s">
        <v>1796</v>
      </c>
      <c r="E87" s="174">
        <v>1986.25</v>
      </c>
    </row>
    <row r="88" s="163" customFormat="1" ht="15" customHeight="1" spans="1:5">
      <c r="A88" s="173" t="s">
        <v>1920</v>
      </c>
      <c r="B88" s="173"/>
      <c r="C88" s="173"/>
      <c r="D88" s="173" t="s">
        <v>1798</v>
      </c>
      <c r="E88" s="174">
        <v>309.87</v>
      </c>
    </row>
    <row r="89" s="163" customFormat="1" ht="15" customHeight="1" spans="1:5">
      <c r="A89" s="173" t="s">
        <v>1921</v>
      </c>
      <c r="B89" s="173"/>
      <c r="C89" s="173"/>
      <c r="D89" s="173" t="s">
        <v>1922</v>
      </c>
      <c r="E89" s="174">
        <v>1668.98</v>
      </c>
    </row>
    <row r="90" s="163" customFormat="1" ht="15" customHeight="1" spans="1:5">
      <c r="A90" s="173" t="s">
        <v>1923</v>
      </c>
      <c r="B90" s="173"/>
      <c r="C90" s="173"/>
      <c r="D90" s="173" t="s">
        <v>1924</v>
      </c>
      <c r="E90" s="174">
        <v>2546.34</v>
      </c>
    </row>
    <row r="91" s="163" customFormat="1" ht="15" customHeight="1" spans="1:5">
      <c r="A91" s="173" t="s">
        <v>1925</v>
      </c>
      <c r="B91" s="173"/>
      <c r="C91" s="173"/>
      <c r="D91" s="173" t="s">
        <v>1796</v>
      </c>
      <c r="E91" s="174">
        <v>612.7</v>
      </c>
    </row>
    <row r="92" s="163" customFormat="1" ht="15" customHeight="1" spans="1:5">
      <c r="A92" s="173" t="s">
        <v>1926</v>
      </c>
      <c r="B92" s="173"/>
      <c r="C92" s="173"/>
      <c r="D92" s="173" t="s">
        <v>1798</v>
      </c>
      <c r="E92" s="174">
        <v>1279.57</v>
      </c>
    </row>
    <row r="93" s="163" customFormat="1" ht="15" customHeight="1" spans="1:5">
      <c r="A93" s="173" t="s">
        <v>1927</v>
      </c>
      <c r="B93" s="173"/>
      <c r="C93" s="173"/>
      <c r="D93" s="173" t="s">
        <v>1928</v>
      </c>
      <c r="E93" s="174">
        <v>40.12</v>
      </c>
    </row>
    <row r="94" s="163" customFormat="1" ht="15" customHeight="1" spans="1:5">
      <c r="A94" s="173" t="s">
        <v>1929</v>
      </c>
      <c r="B94" s="173"/>
      <c r="C94" s="173"/>
      <c r="D94" s="173" t="s">
        <v>1818</v>
      </c>
      <c r="E94" s="174">
        <v>290.42</v>
      </c>
    </row>
    <row r="95" s="163" customFormat="1" ht="15" customHeight="1" spans="1:5">
      <c r="A95" s="173" t="s">
        <v>1930</v>
      </c>
      <c r="B95" s="173"/>
      <c r="C95" s="173"/>
      <c r="D95" s="173" t="s">
        <v>1931</v>
      </c>
      <c r="E95" s="174">
        <v>323.53</v>
      </c>
    </row>
    <row r="96" s="163" customFormat="1" ht="15" customHeight="1" spans="1:5">
      <c r="A96" s="173" t="s">
        <v>1932</v>
      </c>
      <c r="B96" s="173"/>
      <c r="C96" s="173"/>
      <c r="D96" s="173" t="s">
        <v>1933</v>
      </c>
      <c r="E96" s="174">
        <v>827.36</v>
      </c>
    </row>
    <row r="97" s="163" customFormat="1" ht="15" customHeight="1" spans="1:5">
      <c r="A97" s="173" t="s">
        <v>1934</v>
      </c>
      <c r="B97" s="173"/>
      <c r="C97" s="173"/>
      <c r="D97" s="173" t="s">
        <v>1796</v>
      </c>
      <c r="E97" s="174">
        <v>365.42</v>
      </c>
    </row>
    <row r="98" s="163" customFormat="1" ht="15" customHeight="1" spans="1:5">
      <c r="A98" s="173" t="s">
        <v>1935</v>
      </c>
      <c r="B98" s="173"/>
      <c r="C98" s="173"/>
      <c r="D98" s="173" t="s">
        <v>1798</v>
      </c>
      <c r="E98" s="174">
        <v>239.67</v>
      </c>
    </row>
    <row r="99" s="163" customFormat="1" ht="15" customHeight="1" spans="1:5">
      <c r="A99" s="173" t="s">
        <v>1936</v>
      </c>
      <c r="B99" s="173"/>
      <c r="C99" s="173"/>
      <c r="D99" s="173" t="s">
        <v>1937</v>
      </c>
      <c r="E99" s="174">
        <v>46.34</v>
      </c>
    </row>
    <row r="100" s="163" customFormat="1" ht="15" customHeight="1" spans="1:5">
      <c r="A100" s="173" t="s">
        <v>1938</v>
      </c>
      <c r="B100" s="173"/>
      <c r="C100" s="173"/>
      <c r="D100" s="173" t="s">
        <v>1939</v>
      </c>
      <c r="E100" s="174">
        <v>7</v>
      </c>
    </row>
    <row r="101" s="163" customFormat="1" ht="15" customHeight="1" spans="1:5">
      <c r="A101" s="173" t="s">
        <v>1940</v>
      </c>
      <c r="B101" s="173"/>
      <c r="C101" s="173"/>
      <c r="D101" s="173" t="s">
        <v>1941</v>
      </c>
      <c r="E101" s="174">
        <v>168.94</v>
      </c>
    </row>
    <row r="102" s="163" customFormat="1" ht="15" customHeight="1" spans="1:5">
      <c r="A102" s="173" t="s">
        <v>1942</v>
      </c>
      <c r="B102" s="173"/>
      <c r="C102" s="173"/>
      <c r="D102" s="173" t="s">
        <v>1943</v>
      </c>
      <c r="E102" s="174">
        <v>1267.82</v>
      </c>
    </row>
    <row r="103" s="163" customFormat="1" ht="15" customHeight="1" spans="1:5">
      <c r="A103" s="173" t="s">
        <v>1944</v>
      </c>
      <c r="B103" s="173"/>
      <c r="C103" s="173"/>
      <c r="D103" s="173" t="s">
        <v>1796</v>
      </c>
      <c r="E103" s="174">
        <v>479.63</v>
      </c>
    </row>
    <row r="104" s="163" customFormat="1" ht="15" customHeight="1" spans="1:5">
      <c r="A104" s="173" t="s">
        <v>1945</v>
      </c>
      <c r="B104" s="173"/>
      <c r="C104" s="173"/>
      <c r="D104" s="173" t="s">
        <v>1798</v>
      </c>
      <c r="E104" s="174">
        <v>336.08</v>
      </c>
    </row>
    <row r="105" s="163" customFormat="1" ht="15" customHeight="1" spans="1:5">
      <c r="A105" s="173" t="s">
        <v>1946</v>
      </c>
      <c r="B105" s="173"/>
      <c r="C105" s="173"/>
      <c r="D105" s="173" t="s">
        <v>1943</v>
      </c>
      <c r="E105" s="174">
        <v>452.11</v>
      </c>
    </row>
    <row r="106" s="163" customFormat="1" ht="15" customHeight="1" spans="1:5">
      <c r="A106" s="173" t="s">
        <v>1947</v>
      </c>
      <c r="B106" s="173"/>
      <c r="C106" s="173"/>
      <c r="D106" s="173" t="s">
        <v>1948</v>
      </c>
      <c r="E106" s="174">
        <v>716.77</v>
      </c>
    </row>
    <row r="107" s="163" customFormat="1" ht="15" customHeight="1" spans="1:5">
      <c r="A107" s="173" t="s">
        <v>1949</v>
      </c>
      <c r="B107" s="173"/>
      <c r="C107" s="173"/>
      <c r="D107" s="173" t="s">
        <v>1796</v>
      </c>
      <c r="E107" s="174">
        <v>186.92</v>
      </c>
    </row>
    <row r="108" s="163" customFormat="1" ht="15" customHeight="1" spans="1:5">
      <c r="A108" s="173" t="s">
        <v>1950</v>
      </c>
      <c r="B108" s="173"/>
      <c r="C108" s="173"/>
      <c r="D108" s="173" t="s">
        <v>1798</v>
      </c>
      <c r="E108" s="174">
        <v>529.84</v>
      </c>
    </row>
    <row r="109" s="163" customFormat="1" ht="15" customHeight="1" spans="1:5">
      <c r="A109" s="173" t="s">
        <v>1951</v>
      </c>
      <c r="B109" s="173"/>
      <c r="C109" s="173"/>
      <c r="D109" s="173" t="s">
        <v>1952</v>
      </c>
      <c r="E109" s="174">
        <v>5456.62</v>
      </c>
    </row>
    <row r="110" s="163" customFormat="1" ht="15" customHeight="1" spans="1:5">
      <c r="A110" s="173" t="s">
        <v>1953</v>
      </c>
      <c r="B110" s="173"/>
      <c r="C110" s="173"/>
      <c r="D110" s="173" t="s">
        <v>1796</v>
      </c>
      <c r="E110" s="174">
        <v>2989.71</v>
      </c>
    </row>
    <row r="111" s="163" customFormat="1" ht="15" customHeight="1" spans="1:5">
      <c r="A111" s="173" t="s">
        <v>1954</v>
      </c>
      <c r="B111" s="173"/>
      <c r="C111" s="173"/>
      <c r="D111" s="173" t="s">
        <v>1798</v>
      </c>
      <c r="E111" s="174">
        <v>594.57</v>
      </c>
    </row>
    <row r="112" s="163" customFormat="1" ht="15" customHeight="1" spans="1:5">
      <c r="A112" s="173" t="s">
        <v>1955</v>
      </c>
      <c r="B112" s="173"/>
      <c r="C112" s="173"/>
      <c r="D112" s="173" t="s">
        <v>1956</v>
      </c>
      <c r="E112" s="174">
        <v>155.17</v>
      </c>
    </row>
    <row r="113" s="163" customFormat="1" ht="15" customHeight="1" spans="1:5">
      <c r="A113" s="173" t="s">
        <v>1957</v>
      </c>
      <c r="B113" s="173"/>
      <c r="C113" s="173"/>
      <c r="D113" s="173" t="s">
        <v>1958</v>
      </c>
      <c r="E113" s="174">
        <v>10</v>
      </c>
    </row>
    <row r="114" s="163" customFormat="1" ht="15" customHeight="1" spans="1:5">
      <c r="A114" s="173" t="s">
        <v>1959</v>
      </c>
      <c r="B114" s="173"/>
      <c r="C114" s="173"/>
      <c r="D114" s="173" t="s">
        <v>1960</v>
      </c>
      <c r="E114" s="174">
        <v>10.8</v>
      </c>
    </row>
    <row r="115" s="163" customFormat="1" ht="15" customHeight="1" spans="1:5">
      <c r="A115" s="173" t="s">
        <v>1961</v>
      </c>
      <c r="B115" s="173"/>
      <c r="C115" s="173"/>
      <c r="D115" s="173" t="s">
        <v>1962</v>
      </c>
      <c r="E115" s="174">
        <v>729.31</v>
      </c>
    </row>
    <row r="116" s="163" customFormat="1" ht="15" customHeight="1" spans="1:5">
      <c r="A116" s="173" t="s">
        <v>1963</v>
      </c>
      <c r="B116" s="173"/>
      <c r="C116" s="173"/>
      <c r="D116" s="173" t="s">
        <v>1964</v>
      </c>
      <c r="E116" s="174">
        <v>967.06</v>
      </c>
    </row>
    <row r="117" s="163" customFormat="1" ht="15" customHeight="1" spans="1:5">
      <c r="A117" s="173" t="s">
        <v>1965</v>
      </c>
      <c r="B117" s="173"/>
      <c r="C117" s="173"/>
      <c r="D117" s="173" t="s">
        <v>1966</v>
      </c>
      <c r="E117" s="174">
        <v>92.64</v>
      </c>
    </row>
    <row r="118" s="163" customFormat="1" ht="15" customHeight="1" spans="1:5">
      <c r="A118" s="173" t="s">
        <v>1967</v>
      </c>
      <c r="B118" s="173"/>
      <c r="C118" s="173"/>
      <c r="D118" s="173" t="s">
        <v>1796</v>
      </c>
      <c r="E118" s="174">
        <v>92.64</v>
      </c>
    </row>
    <row r="119" s="163" customFormat="1" ht="15" customHeight="1" spans="1:5">
      <c r="A119" s="173" t="s">
        <v>1968</v>
      </c>
      <c r="B119" s="173"/>
      <c r="C119" s="173"/>
      <c r="D119" s="173" t="s">
        <v>1969</v>
      </c>
      <c r="E119" s="174">
        <v>1962.38</v>
      </c>
    </row>
    <row r="120" s="163" customFormat="1" ht="15" customHeight="1" spans="1:5">
      <c r="A120" s="173" t="s">
        <v>1970</v>
      </c>
      <c r="B120" s="173"/>
      <c r="C120" s="173"/>
      <c r="D120" s="173" t="s">
        <v>1798</v>
      </c>
      <c r="E120" s="174">
        <v>225.1</v>
      </c>
    </row>
    <row r="121" s="163" customFormat="1" ht="15" customHeight="1" spans="1:5">
      <c r="A121" s="173" t="s">
        <v>1971</v>
      </c>
      <c r="B121" s="173"/>
      <c r="C121" s="173"/>
      <c r="D121" s="173" t="s">
        <v>1972</v>
      </c>
      <c r="E121" s="174">
        <v>1603.8</v>
      </c>
    </row>
    <row r="122" s="163" customFormat="1" ht="15" customHeight="1" spans="1:5">
      <c r="A122" s="173" t="s">
        <v>1973</v>
      </c>
      <c r="B122" s="173"/>
      <c r="C122" s="173"/>
      <c r="D122" s="173" t="s">
        <v>1974</v>
      </c>
      <c r="E122" s="174">
        <v>133.48</v>
      </c>
    </row>
    <row r="123" s="163" customFormat="1" ht="15" customHeight="1" spans="1:5">
      <c r="A123" s="173" t="s">
        <v>1975</v>
      </c>
      <c r="B123" s="173"/>
      <c r="C123" s="173"/>
      <c r="D123" s="173" t="s">
        <v>865</v>
      </c>
      <c r="E123" s="174">
        <v>1238.77</v>
      </c>
    </row>
    <row r="124" s="163" customFormat="1" ht="15" customHeight="1" spans="1:5">
      <c r="A124" s="173" t="s">
        <v>1976</v>
      </c>
      <c r="B124" s="173"/>
      <c r="C124" s="173"/>
      <c r="D124" s="173" t="s">
        <v>1977</v>
      </c>
      <c r="E124" s="174">
        <v>1238.77</v>
      </c>
    </row>
    <row r="125" s="163" customFormat="1" ht="15" customHeight="1" spans="1:5">
      <c r="A125" s="173" t="s">
        <v>1978</v>
      </c>
      <c r="B125" s="173"/>
      <c r="C125" s="173"/>
      <c r="D125" s="173" t="s">
        <v>1979</v>
      </c>
      <c r="E125" s="174">
        <v>179.91</v>
      </c>
    </row>
    <row r="126" s="163" customFormat="1" ht="15" customHeight="1" spans="1:5">
      <c r="A126" s="173" t="s">
        <v>1980</v>
      </c>
      <c r="B126" s="173"/>
      <c r="C126" s="173"/>
      <c r="D126" s="173" t="s">
        <v>1981</v>
      </c>
      <c r="E126" s="174">
        <v>909.87</v>
      </c>
    </row>
    <row r="127" s="163" customFormat="1" ht="15" customHeight="1" spans="1:5">
      <c r="A127" s="173" t="s">
        <v>1982</v>
      </c>
      <c r="B127" s="173"/>
      <c r="C127" s="173"/>
      <c r="D127" s="173" t="s">
        <v>1983</v>
      </c>
      <c r="E127" s="174">
        <v>148.98</v>
      </c>
    </row>
    <row r="128" s="163" customFormat="1" ht="15" customHeight="1" spans="1:5">
      <c r="A128" s="173" t="s">
        <v>1984</v>
      </c>
      <c r="B128" s="173"/>
      <c r="C128" s="173"/>
      <c r="D128" s="173" t="s">
        <v>884</v>
      </c>
      <c r="E128" s="174">
        <v>4402.55</v>
      </c>
    </row>
    <row r="129" s="163" customFormat="1" ht="15" customHeight="1" spans="1:5">
      <c r="A129" s="173" t="s">
        <v>1985</v>
      </c>
      <c r="B129" s="173"/>
      <c r="C129" s="173"/>
      <c r="D129" s="173" t="s">
        <v>1986</v>
      </c>
      <c r="E129" s="174">
        <v>62</v>
      </c>
    </row>
    <row r="130" s="163" customFormat="1" ht="15" customHeight="1" spans="1:5">
      <c r="A130" s="173" t="s">
        <v>1987</v>
      </c>
      <c r="B130" s="173"/>
      <c r="C130" s="173"/>
      <c r="D130" s="173" t="s">
        <v>1986</v>
      </c>
      <c r="E130" s="174">
        <v>62</v>
      </c>
    </row>
    <row r="131" s="163" customFormat="1" ht="15" customHeight="1" spans="1:5">
      <c r="A131" s="173" t="s">
        <v>1988</v>
      </c>
      <c r="B131" s="173"/>
      <c r="C131" s="173"/>
      <c r="D131" s="173" t="s">
        <v>1989</v>
      </c>
      <c r="E131" s="174">
        <v>2595.8</v>
      </c>
    </row>
    <row r="132" s="163" customFormat="1" ht="15" customHeight="1" spans="1:5">
      <c r="A132" s="173" t="s">
        <v>1990</v>
      </c>
      <c r="B132" s="173"/>
      <c r="C132" s="173"/>
      <c r="D132" s="173" t="s">
        <v>1798</v>
      </c>
      <c r="E132" s="174">
        <v>10</v>
      </c>
    </row>
    <row r="133" s="163" customFormat="1" ht="15" customHeight="1" spans="1:5">
      <c r="A133" s="173" t="s">
        <v>1991</v>
      </c>
      <c r="B133" s="173"/>
      <c r="C133" s="173"/>
      <c r="D133" s="173" t="s">
        <v>1992</v>
      </c>
      <c r="E133" s="174">
        <v>2585.8</v>
      </c>
    </row>
    <row r="134" s="163" customFormat="1" ht="15" customHeight="1" spans="1:5">
      <c r="A134" s="173" t="s">
        <v>1993</v>
      </c>
      <c r="B134" s="173"/>
      <c r="C134" s="173"/>
      <c r="D134" s="173" t="s">
        <v>1994</v>
      </c>
      <c r="E134" s="174">
        <v>29.71</v>
      </c>
    </row>
    <row r="135" s="163" customFormat="1" ht="15" customHeight="1" spans="1:5">
      <c r="A135" s="173" t="s">
        <v>1995</v>
      </c>
      <c r="B135" s="173"/>
      <c r="C135" s="173"/>
      <c r="D135" s="173" t="s">
        <v>1996</v>
      </c>
      <c r="E135" s="174">
        <v>29.71</v>
      </c>
    </row>
    <row r="136" s="163" customFormat="1" ht="15" customHeight="1" spans="1:5">
      <c r="A136" s="173" t="s">
        <v>1997</v>
      </c>
      <c r="B136" s="173"/>
      <c r="C136" s="173"/>
      <c r="D136" s="173" t="s">
        <v>1998</v>
      </c>
      <c r="E136" s="174">
        <v>1700.91</v>
      </c>
    </row>
    <row r="137" s="163" customFormat="1" ht="15" customHeight="1" spans="1:5">
      <c r="A137" s="173" t="s">
        <v>1999</v>
      </c>
      <c r="B137" s="173"/>
      <c r="C137" s="173"/>
      <c r="D137" s="173" t="s">
        <v>1796</v>
      </c>
      <c r="E137" s="174">
        <v>763.82</v>
      </c>
    </row>
    <row r="138" s="163" customFormat="1" ht="15" customHeight="1" spans="1:5">
      <c r="A138" s="173" t="s">
        <v>2000</v>
      </c>
      <c r="B138" s="173"/>
      <c r="C138" s="173"/>
      <c r="D138" s="173" t="s">
        <v>1798</v>
      </c>
      <c r="E138" s="174">
        <v>365.44</v>
      </c>
    </row>
    <row r="139" s="163" customFormat="1" ht="15" customHeight="1" spans="1:5">
      <c r="A139" s="173" t="s">
        <v>2001</v>
      </c>
      <c r="B139" s="173"/>
      <c r="C139" s="173"/>
      <c r="D139" s="173" t="s">
        <v>2002</v>
      </c>
      <c r="E139" s="174">
        <v>245.19</v>
      </c>
    </row>
    <row r="140" s="163" customFormat="1" ht="15" customHeight="1" spans="1:5">
      <c r="A140" s="173" t="s">
        <v>2003</v>
      </c>
      <c r="B140" s="173"/>
      <c r="C140" s="173"/>
      <c r="D140" s="173" t="s">
        <v>2004</v>
      </c>
      <c r="E140" s="174">
        <v>312.51</v>
      </c>
    </row>
    <row r="141" s="163" customFormat="1" ht="15" customHeight="1" spans="1:5">
      <c r="A141" s="173" t="s">
        <v>2005</v>
      </c>
      <c r="B141" s="173"/>
      <c r="C141" s="173"/>
      <c r="D141" s="173" t="s">
        <v>2006</v>
      </c>
      <c r="E141" s="174">
        <v>10.95</v>
      </c>
    </row>
    <row r="142" s="163" customFormat="1" ht="15" customHeight="1" spans="1:5">
      <c r="A142" s="173" t="s">
        <v>2007</v>
      </c>
      <c r="B142" s="173"/>
      <c r="C142" s="173"/>
      <c r="D142" s="173" t="s">
        <v>1845</v>
      </c>
      <c r="E142" s="174">
        <v>3</v>
      </c>
    </row>
    <row r="143" s="163" customFormat="1" ht="15" customHeight="1" spans="1:5">
      <c r="A143" s="173" t="s">
        <v>2008</v>
      </c>
      <c r="B143" s="173"/>
      <c r="C143" s="173"/>
      <c r="D143" s="173" t="s">
        <v>2009</v>
      </c>
      <c r="E143" s="174">
        <v>14.13</v>
      </c>
    </row>
    <row r="144" s="163" customFormat="1" ht="15" customHeight="1" spans="1:5">
      <c r="A144" s="173" t="s">
        <v>2010</v>
      </c>
      <c r="B144" s="173"/>
      <c r="C144" s="173"/>
      <c r="D144" s="173" t="s">
        <v>2009</v>
      </c>
      <c r="E144" s="174">
        <v>14.13</v>
      </c>
    </row>
    <row r="145" s="163" customFormat="1" ht="15" customHeight="1" spans="1:5">
      <c r="A145" s="173" t="s">
        <v>2011</v>
      </c>
      <c r="B145" s="173"/>
      <c r="C145" s="173"/>
      <c r="D145" s="173" t="s">
        <v>935</v>
      </c>
      <c r="E145" s="174">
        <v>186684.03</v>
      </c>
    </row>
    <row r="146" s="163" customFormat="1" ht="15" customHeight="1" spans="1:5">
      <c r="A146" s="173" t="s">
        <v>2012</v>
      </c>
      <c r="B146" s="173"/>
      <c r="C146" s="173"/>
      <c r="D146" s="173" t="s">
        <v>2013</v>
      </c>
      <c r="E146" s="174">
        <v>1712.64</v>
      </c>
    </row>
    <row r="147" s="163" customFormat="1" ht="15" customHeight="1" spans="1:5">
      <c r="A147" s="173" t="s">
        <v>2014</v>
      </c>
      <c r="B147" s="173"/>
      <c r="C147" s="173"/>
      <c r="D147" s="173" t="s">
        <v>1796</v>
      </c>
      <c r="E147" s="174">
        <v>1107.63</v>
      </c>
    </row>
    <row r="148" s="163" customFormat="1" ht="15" customHeight="1" spans="1:5">
      <c r="A148" s="173" t="s">
        <v>2015</v>
      </c>
      <c r="B148" s="173"/>
      <c r="C148" s="173"/>
      <c r="D148" s="173" t="s">
        <v>1798</v>
      </c>
      <c r="E148" s="174">
        <v>308.02</v>
      </c>
    </row>
    <row r="149" s="163" customFormat="1" ht="15" customHeight="1" spans="1:5">
      <c r="A149" s="173" t="s">
        <v>2016</v>
      </c>
      <c r="B149" s="173"/>
      <c r="C149" s="173"/>
      <c r="D149" s="173" t="s">
        <v>2017</v>
      </c>
      <c r="E149" s="174">
        <v>296.99</v>
      </c>
    </row>
    <row r="150" s="163" customFormat="1" ht="15" customHeight="1" spans="1:5">
      <c r="A150" s="173" t="s">
        <v>2018</v>
      </c>
      <c r="B150" s="173"/>
      <c r="C150" s="173"/>
      <c r="D150" s="173" t="s">
        <v>2019</v>
      </c>
      <c r="E150" s="174">
        <v>165292.07</v>
      </c>
    </row>
    <row r="151" s="163" customFormat="1" ht="15" customHeight="1" spans="1:5">
      <c r="A151" s="173" t="s">
        <v>2020</v>
      </c>
      <c r="B151" s="173"/>
      <c r="C151" s="173"/>
      <c r="D151" s="173" t="s">
        <v>2021</v>
      </c>
      <c r="E151" s="174">
        <v>9137.67</v>
      </c>
    </row>
    <row r="152" s="163" customFormat="1" ht="15" customHeight="1" spans="1:5">
      <c r="A152" s="173" t="s">
        <v>2022</v>
      </c>
      <c r="B152" s="173"/>
      <c r="C152" s="173"/>
      <c r="D152" s="173" t="s">
        <v>2023</v>
      </c>
      <c r="E152" s="174">
        <v>35196.75</v>
      </c>
    </row>
    <row r="153" s="163" customFormat="1" ht="15" customHeight="1" spans="1:5">
      <c r="A153" s="173" t="s">
        <v>2024</v>
      </c>
      <c r="B153" s="173"/>
      <c r="C153" s="173"/>
      <c r="D153" s="173" t="s">
        <v>2025</v>
      </c>
      <c r="E153" s="174">
        <v>8026.48</v>
      </c>
    </row>
    <row r="154" s="163" customFormat="1" ht="15" customHeight="1" spans="1:5">
      <c r="A154" s="173" t="s">
        <v>2026</v>
      </c>
      <c r="B154" s="173"/>
      <c r="C154" s="173"/>
      <c r="D154" s="173" t="s">
        <v>2027</v>
      </c>
      <c r="E154" s="174">
        <v>15416.08</v>
      </c>
    </row>
    <row r="155" s="163" customFormat="1" ht="15" customHeight="1" spans="1:5">
      <c r="A155" s="173" t="s">
        <v>2028</v>
      </c>
      <c r="B155" s="173"/>
      <c r="C155" s="173"/>
      <c r="D155" s="173" t="s">
        <v>2029</v>
      </c>
      <c r="E155" s="174">
        <v>121.17</v>
      </c>
    </row>
    <row r="156" s="163" customFormat="1" ht="15" customHeight="1" spans="1:5">
      <c r="A156" s="173" t="s">
        <v>2030</v>
      </c>
      <c r="B156" s="173"/>
      <c r="C156" s="173"/>
      <c r="D156" s="173" t="s">
        <v>2031</v>
      </c>
      <c r="E156" s="174">
        <v>97393.92</v>
      </c>
    </row>
    <row r="157" s="163" customFormat="1" ht="15" customHeight="1" spans="1:5">
      <c r="A157" s="173" t="s">
        <v>2032</v>
      </c>
      <c r="B157" s="173"/>
      <c r="C157" s="173"/>
      <c r="D157" s="173" t="s">
        <v>2033</v>
      </c>
      <c r="E157" s="174">
        <v>5839.97</v>
      </c>
    </row>
    <row r="158" s="163" customFormat="1" ht="15" customHeight="1" spans="1:5">
      <c r="A158" s="173" t="s">
        <v>2034</v>
      </c>
      <c r="B158" s="173"/>
      <c r="C158" s="173"/>
      <c r="D158" s="173" t="s">
        <v>2035</v>
      </c>
      <c r="E158" s="174">
        <v>5839.97</v>
      </c>
    </row>
    <row r="159" s="163" customFormat="1" ht="15" customHeight="1" spans="1:5">
      <c r="A159" s="173" t="s">
        <v>2036</v>
      </c>
      <c r="B159" s="173"/>
      <c r="C159" s="173"/>
      <c r="D159" s="173" t="s">
        <v>2037</v>
      </c>
      <c r="E159" s="174">
        <v>40</v>
      </c>
    </row>
    <row r="160" s="163" customFormat="1" ht="15" customHeight="1" spans="1:5">
      <c r="A160" s="173" t="s">
        <v>2038</v>
      </c>
      <c r="B160" s="173"/>
      <c r="C160" s="173"/>
      <c r="D160" s="173" t="s">
        <v>2039</v>
      </c>
      <c r="E160" s="174">
        <v>40</v>
      </c>
    </row>
    <row r="161" s="163" customFormat="1" ht="15" customHeight="1" spans="1:5">
      <c r="A161" s="173" t="s">
        <v>2040</v>
      </c>
      <c r="B161" s="173"/>
      <c r="C161" s="173"/>
      <c r="D161" s="173" t="s">
        <v>2041</v>
      </c>
      <c r="E161" s="174">
        <v>371.04</v>
      </c>
    </row>
    <row r="162" s="163" customFormat="1" ht="15" customHeight="1" spans="1:5">
      <c r="A162" s="173" t="s">
        <v>2042</v>
      </c>
      <c r="B162" s="173"/>
      <c r="C162" s="173"/>
      <c r="D162" s="173" t="s">
        <v>2043</v>
      </c>
      <c r="E162" s="174">
        <v>236.79</v>
      </c>
    </row>
    <row r="163" s="163" customFormat="1" ht="15" customHeight="1" spans="1:5">
      <c r="A163" s="173" t="s">
        <v>2044</v>
      </c>
      <c r="B163" s="173"/>
      <c r="C163" s="173"/>
      <c r="D163" s="173" t="s">
        <v>2045</v>
      </c>
      <c r="E163" s="174">
        <v>134.25</v>
      </c>
    </row>
    <row r="164" s="163" customFormat="1" ht="15" customHeight="1" spans="1:5">
      <c r="A164" s="173" t="s">
        <v>2046</v>
      </c>
      <c r="B164" s="173"/>
      <c r="C164" s="173"/>
      <c r="D164" s="173" t="s">
        <v>2047</v>
      </c>
      <c r="E164" s="174">
        <v>3521.11</v>
      </c>
    </row>
    <row r="165" s="163" customFormat="1" ht="15" customHeight="1" spans="1:5">
      <c r="A165" s="173" t="s">
        <v>2048</v>
      </c>
      <c r="B165" s="173"/>
      <c r="C165" s="173"/>
      <c r="D165" s="173" t="s">
        <v>2049</v>
      </c>
      <c r="E165" s="174">
        <v>1416.66</v>
      </c>
    </row>
    <row r="166" s="163" customFormat="1" ht="15" customHeight="1" spans="1:5">
      <c r="A166" s="173" t="s">
        <v>2050</v>
      </c>
      <c r="B166" s="173"/>
      <c r="C166" s="173"/>
      <c r="D166" s="173" t="s">
        <v>2051</v>
      </c>
      <c r="E166" s="174">
        <v>2104.45</v>
      </c>
    </row>
    <row r="167" s="163" customFormat="1" ht="15" customHeight="1" spans="1:5">
      <c r="A167" s="173" t="s">
        <v>2052</v>
      </c>
      <c r="B167" s="173"/>
      <c r="C167" s="173"/>
      <c r="D167" s="173" t="s">
        <v>2053</v>
      </c>
      <c r="E167" s="174">
        <v>9780.69</v>
      </c>
    </row>
    <row r="168" s="163" customFormat="1" ht="15" customHeight="1" spans="1:5">
      <c r="A168" s="173" t="s">
        <v>2054</v>
      </c>
      <c r="B168" s="173"/>
      <c r="C168" s="173"/>
      <c r="D168" s="173" t="s">
        <v>2055</v>
      </c>
      <c r="E168" s="174">
        <v>64.87</v>
      </c>
    </row>
    <row r="169" s="163" customFormat="1" ht="15" customHeight="1" spans="1:5">
      <c r="A169" s="173" t="s">
        <v>2056</v>
      </c>
      <c r="B169" s="173"/>
      <c r="C169" s="173"/>
      <c r="D169" s="173" t="s">
        <v>2057</v>
      </c>
      <c r="E169" s="174">
        <v>9715.81</v>
      </c>
    </row>
    <row r="170" s="163" customFormat="1" ht="15" customHeight="1" spans="1:5">
      <c r="A170" s="173" t="s">
        <v>2058</v>
      </c>
      <c r="B170" s="173"/>
      <c r="C170" s="173"/>
      <c r="D170" s="173" t="s">
        <v>2059</v>
      </c>
      <c r="E170" s="174">
        <v>126.5</v>
      </c>
    </row>
    <row r="171" s="163" customFormat="1" ht="15" customHeight="1" spans="1:5">
      <c r="A171" s="173" t="s">
        <v>2060</v>
      </c>
      <c r="B171" s="173"/>
      <c r="C171" s="173"/>
      <c r="D171" s="173" t="s">
        <v>2059</v>
      </c>
      <c r="E171" s="174">
        <v>126.5</v>
      </c>
    </row>
    <row r="172" s="163" customFormat="1" ht="15" customHeight="1" spans="1:5">
      <c r="A172" s="173" t="s">
        <v>2061</v>
      </c>
      <c r="B172" s="173"/>
      <c r="C172" s="173"/>
      <c r="D172" s="173" t="s">
        <v>984</v>
      </c>
      <c r="E172" s="174">
        <v>55416.01</v>
      </c>
    </row>
    <row r="173" s="163" customFormat="1" ht="15" customHeight="1" spans="1:5">
      <c r="A173" s="173" t="s">
        <v>2062</v>
      </c>
      <c r="B173" s="173"/>
      <c r="C173" s="173"/>
      <c r="D173" s="173" t="s">
        <v>2063</v>
      </c>
      <c r="E173" s="174">
        <v>670.34</v>
      </c>
    </row>
    <row r="174" s="163" customFormat="1" ht="15" customHeight="1" spans="1:5">
      <c r="A174" s="173" t="s">
        <v>2064</v>
      </c>
      <c r="B174" s="173"/>
      <c r="C174" s="173"/>
      <c r="D174" s="173" t="s">
        <v>1796</v>
      </c>
      <c r="E174" s="174">
        <v>496.47</v>
      </c>
    </row>
    <row r="175" s="163" customFormat="1" ht="15" customHeight="1" spans="1:5">
      <c r="A175" s="173" t="s">
        <v>2065</v>
      </c>
      <c r="B175" s="173"/>
      <c r="C175" s="173"/>
      <c r="D175" s="173" t="s">
        <v>2066</v>
      </c>
      <c r="E175" s="174">
        <v>173.87</v>
      </c>
    </row>
    <row r="176" s="163" customFormat="1" ht="15" customHeight="1" spans="1:5">
      <c r="A176" s="173" t="s">
        <v>2067</v>
      </c>
      <c r="B176" s="173"/>
      <c r="C176" s="173"/>
      <c r="D176" s="173" t="s">
        <v>2068</v>
      </c>
      <c r="E176" s="174">
        <v>60</v>
      </c>
    </row>
    <row r="177" s="163" customFormat="1" ht="15" customHeight="1" spans="1:5">
      <c r="A177" s="173" t="s">
        <v>2069</v>
      </c>
      <c r="B177" s="173"/>
      <c r="C177" s="173"/>
      <c r="D177" s="173" t="s">
        <v>2070</v>
      </c>
      <c r="E177" s="174">
        <v>30</v>
      </c>
    </row>
    <row r="178" s="163" customFormat="1" ht="15" customHeight="1" spans="1:5">
      <c r="A178" s="173" t="s">
        <v>2071</v>
      </c>
      <c r="B178" s="173"/>
      <c r="C178" s="173"/>
      <c r="D178" s="173" t="s">
        <v>2072</v>
      </c>
      <c r="E178" s="174">
        <v>30</v>
      </c>
    </row>
    <row r="179" s="163" customFormat="1" ht="15" customHeight="1" spans="1:5">
      <c r="A179" s="173" t="s">
        <v>2073</v>
      </c>
      <c r="B179" s="173"/>
      <c r="C179" s="173"/>
      <c r="D179" s="173" t="s">
        <v>2074</v>
      </c>
      <c r="E179" s="174">
        <v>3560.01</v>
      </c>
    </row>
    <row r="180" s="163" customFormat="1" ht="15" customHeight="1" spans="1:5">
      <c r="A180" s="173" t="s">
        <v>2075</v>
      </c>
      <c r="B180" s="173"/>
      <c r="C180" s="173"/>
      <c r="D180" s="173" t="s">
        <v>2076</v>
      </c>
      <c r="E180" s="174">
        <v>3484.26</v>
      </c>
    </row>
    <row r="181" s="163" customFormat="1" ht="15" customHeight="1" spans="1:5">
      <c r="A181" s="173" t="s">
        <v>2077</v>
      </c>
      <c r="B181" s="173"/>
      <c r="C181" s="173"/>
      <c r="D181" s="173" t="s">
        <v>2078</v>
      </c>
      <c r="E181" s="174">
        <v>75.75</v>
      </c>
    </row>
    <row r="182" s="163" customFormat="1" ht="15" customHeight="1" spans="1:5">
      <c r="A182" s="173" t="s">
        <v>2079</v>
      </c>
      <c r="B182" s="173"/>
      <c r="C182" s="173"/>
      <c r="D182" s="173" t="s">
        <v>2080</v>
      </c>
      <c r="E182" s="174">
        <v>128.82</v>
      </c>
    </row>
    <row r="183" s="163" customFormat="1" ht="15" customHeight="1" spans="1:5">
      <c r="A183" s="173" t="s">
        <v>2081</v>
      </c>
      <c r="B183" s="173"/>
      <c r="C183" s="173"/>
      <c r="D183" s="173" t="s">
        <v>2082</v>
      </c>
      <c r="E183" s="174">
        <v>128.82</v>
      </c>
    </row>
    <row r="184" s="163" customFormat="1" ht="15" customHeight="1" spans="1:5">
      <c r="A184" s="173" t="s">
        <v>2083</v>
      </c>
      <c r="B184" s="173"/>
      <c r="C184" s="173"/>
      <c r="D184" s="173" t="s">
        <v>2084</v>
      </c>
      <c r="E184" s="174">
        <v>24.6</v>
      </c>
    </row>
    <row r="185" s="163" customFormat="1" ht="15" customHeight="1" spans="1:5">
      <c r="A185" s="173" t="s">
        <v>2085</v>
      </c>
      <c r="B185" s="173"/>
      <c r="C185" s="173"/>
      <c r="D185" s="173" t="s">
        <v>2086</v>
      </c>
      <c r="E185" s="174">
        <v>24.6</v>
      </c>
    </row>
    <row r="186" s="163" customFormat="1" ht="15" customHeight="1" spans="1:5">
      <c r="A186" s="173" t="s">
        <v>2087</v>
      </c>
      <c r="B186" s="173"/>
      <c r="C186" s="173"/>
      <c r="D186" s="173" t="s">
        <v>2088</v>
      </c>
      <c r="E186" s="174">
        <v>163</v>
      </c>
    </row>
    <row r="187" s="163" customFormat="1" ht="15" customHeight="1" spans="1:5">
      <c r="A187" s="173" t="s">
        <v>2089</v>
      </c>
      <c r="B187" s="173"/>
      <c r="C187" s="173"/>
      <c r="D187" s="173" t="s">
        <v>2090</v>
      </c>
      <c r="E187" s="174">
        <v>125</v>
      </c>
    </row>
    <row r="188" s="163" customFormat="1" ht="15" customHeight="1" spans="1:5">
      <c r="A188" s="173" t="s">
        <v>2091</v>
      </c>
      <c r="B188" s="173"/>
      <c r="C188" s="173"/>
      <c r="D188" s="173" t="s">
        <v>2092</v>
      </c>
      <c r="E188" s="174">
        <v>28</v>
      </c>
    </row>
    <row r="189" s="163" customFormat="1" ht="15" customHeight="1" spans="1:5">
      <c r="A189" s="173" t="s">
        <v>2093</v>
      </c>
      <c r="B189" s="173"/>
      <c r="C189" s="173"/>
      <c r="D189" s="173" t="s">
        <v>2094</v>
      </c>
      <c r="E189" s="174">
        <v>10</v>
      </c>
    </row>
    <row r="190" s="163" customFormat="1" ht="15" customHeight="1" spans="1:5">
      <c r="A190" s="173" t="s">
        <v>2095</v>
      </c>
      <c r="B190" s="173"/>
      <c r="C190" s="173"/>
      <c r="D190" s="173" t="s">
        <v>2096</v>
      </c>
      <c r="E190" s="174">
        <v>200</v>
      </c>
    </row>
    <row r="191" s="163" customFormat="1" ht="15" customHeight="1" spans="1:5">
      <c r="A191" s="173" t="s">
        <v>2097</v>
      </c>
      <c r="B191" s="173"/>
      <c r="C191" s="173"/>
      <c r="D191" s="173" t="s">
        <v>2098</v>
      </c>
      <c r="E191" s="174">
        <v>200</v>
      </c>
    </row>
    <row r="192" s="163" customFormat="1" ht="15" customHeight="1" spans="1:5">
      <c r="A192" s="173" t="s">
        <v>2099</v>
      </c>
      <c r="B192" s="173"/>
      <c r="C192" s="173"/>
      <c r="D192" s="173" t="s">
        <v>2100</v>
      </c>
      <c r="E192" s="174">
        <v>50609.23</v>
      </c>
    </row>
    <row r="193" s="163" customFormat="1" ht="15" customHeight="1" spans="1:5">
      <c r="A193" s="173" t="s">
        <v>2101</v>
      </c>
      <c r="B193" s="173"/>
      <c r="C193" s="173"/>
      <c r="D193" s="173" t="s">
        <v>2102</v>
      </c>
      <c r="E193" s="174">
        <v>5</v>
      </c>
    </row>
    <row r="194" s="163" customFormat="1" ht="15" customHeight="1" spans="1:5">
      <c r="A194" s="173" t="s">
        <v>2103</v>
      </c>
      <c r="B194" s="173"/>
      <c r="C194" s="173"/>
      <c r="D194" s="173" t="s">
        <v>2100</v>
      </c>
      <c r="E194" s="174">
        <v>50604.23</v>
      </c>
    </row>
    <row r="195" s="163" customFormat="1" ht="15" customHeight="1" spans="1:5">
      <c r="A195" s="173" t="s">
        <v>2104</v>
      </c>
      <c r="B195" s="173"/>
      <c r="C195" s="173"/>
      <c r="D195" s="173" t="s">
        <v>1033</v>
      </c>
      <c r="E195" s="174">
        <v>19940.61</v>
      </c>
    </row>
    <row r="196" s="163" customFormat="1" ht="15" customHeight="1" spans="1:5">
      <c r="A196" s="173" t="s">
        <v>2105</v>
      </c>
      <c r="B196" s="173"/>
      <c r="C196" s="173"/>
      <c r="D196" s="173" t="s">
        <v>2106</v>
      </c>
      <c r="E196" s="174">
        <v>11433.62</v>
      </c>
    </row>
    <row r="197" s="163" customFormat="1" ht="15" customHeight="1" spans="1:5">
      <c r="A197" s="173" t="s">
        <v>2107</v>
      </c>
      <c r="B197" s="173"/>
      <c r="C197" s="173"/>
      <c r="D197" s="173" t="s">
        <v>1796</v>
      </c>
      <c r="E197" s="174">
        <v>1718.86</v>
      </c>
    </row>
    <row r="198" s="163" customFormat="1" ht="15" customHeight="1" spans="1:5">
      <c r="A198" s="173" t="s">
        <v>2108</v>
      </c>
      <c r="B198" s="173"/>
      <c r="C198" s="173"/>
      <c r="D198" s="173" t="s">
        <v>1798</v>
      </c>
      <c r="E198" s="174">
        <v>141.55</v>
      </c>
    </row>
    <row r="199" s="163" customFormat="1" ht="15" customHeight="1" spans="1:5">
      <c r="A199" s="173" t="s">
        <v>2109</v>
      </c>
      <c r="B199" s="173"/>
      <c r="C199" s="173"/>
      <c r="D199" s="173" t="s">
        <v>2110</v>
      </c>
      <c r="E199" s="174">
        <v>126.81</v>
      </c>
    </row>
    <row r="200" s="163" customFormat="1" ht="15" customHeight="1" spans="1:5">
      <c r="A200" s="173" t="s">
        <v>2111</v>
      </c>
      <c r="B200" s="173"/>
      <c r="C200" s="173"/>
      <c r="D200" s="173" t="s">
        <v>2112</v>
      </c>
      <c r="E200" s="174">
        <v>201</v>
      </c>
    </row>
    <row r="201" s="163" customFormat="1" ht="15" customHeight="1" spans="1:5">
      <c r="A201" s="173" t="s">
        <v>2113</v>
      </c>
      <c r="B201" s="173"/>
      <c r="C201" s="173"/>
      <c r="D201" s="173" t="s">
        <v>2114</v>
      </c>
      <c r="E201" s="174">
        <v>458.17</v>
      </c>
    </row>
    <row r="202" s="163" customFormat="1" ht="15" customHeight="1" spans="1:5">
      <c r="A202" s="173" t="s">
        <v>2115</v>
      </c>
      <c r="B202" s="173"/>
      <c r="C202" s="173"/>
      <c r="D202" s="173" t="s">
        <v>2116</v>
      </c>
      <c r="E202" s="174">
        <v>990.67</v>
      </c>
    </row>
    <row r="203" s="163" customFormat="1" ht="15" customHeight="1" spans="1:5">
      <c r="A203" s="173" t="s">
        <v>2117</v>
      </c>
      <c r="B203" s="173"/>
      <c r="C203" s="173"/>
      <c r="D203" s="173" t="s">
        <v>2118</v>
      </c>
      <c r="E203" s="174">
        <v>6516.32</v>
      </c>
    </row>
    <row r="204" s="163" customFormat="1" ht="15" customHeight="1" spans="1:5">
      <c r="A204" s="173" t="s">
        <v>2119</v>
      </c>
      <c r="B204" s="173"/>
      <c r="C204" s="173"/>
      <c r="D204" s="173" t="s">
        <v>2120</v>
      </c>
      <c r="E204" s="174">
        <v>121.81</v>
      </c>
    </row>
    <row r="205" s="163" customFormat="1" ht="15" customHeight="1" spans="1:5">
      <c r="A205" s="173" t="s">
        <v>2121</v>
      </c>
      <c r="B205" s="173"/>
      <c r="C205" s="173"/>
      <c r="D205" s="173" t="s">
        <v>2122</v>
      </c>
      <c r="E205" s="174">
        <v>1158.43</v>
      </c>
    </row>
    <row r="206" s="163" customFormat="1" ht="15" customHeight="1" spans="1:5">
      <c r="A206" s="173" t="s">
        <v>2123</v>
      </c>
      <c r="B206" s="173"/>
      <c r="C206" s="173"/>
      <c r="D206" s="173" t="s">
        <v>2124</v>
      </c>
      <c r="E206" s="174">
        <v>5042.8</v>
      </c>
    </row>
    <row r="207" s="163" customFormat="1" ht="15" customHeight="1" spans="1:5">
      <c r="A207" s="173" t="s">
        <v>2125</v>
      </c>
      <c r="B207" s="173"/>
      <c r="C207" s="173"/>
      <c r="D207" s="173" t="s">
        <v>2126</v>
      </c>
      <c r="E207" s="174">
        <v>929.87</v>
      </c>
    </row>
    <row r="208" s="163" customFormat="1" ht="15" customHeight="1" spans="1:5">
      <c r="A208" s="173" t="s">
        <v>2127</v>
      </c>
      <c r="B208" s="173"/>
      <c r="C208" s="173"/>
      <c r="D208" s="173" t="s">
        <v>2128</v>
      </c>
      <c r="E208" s="174">
        <v>3066.92</v>
      </c>
    </row>
    <row r="209" s="163" customFormat="1" ht="15" customHeight="1" spans="1:5">
      <c r="A209" s="173" t="s">
        <v>2129</v>
      </c>
      <c r="B209" s="173"/>
      <c r="C209" s="173"/>
      <c r="D209" s="173" t="s">
        <v>2130</v>
      </c>
      <c r="E209" s="174">
        <v>274.07</v>
      </c>
    </row>
    <row r="210" s="163" customFormat="1" ht="15" customHeight="1" spans="1:5">
      <c r="A210" s="173" t="s">
        <v>2131</v>
      </c>
      <c r="B210" s="173"/>
      <c r="C210" s="173"/>
      <c r="D210" s="173" t="s">
        <v>2132</v>
      </c>
      <c r="E210" s="174">
        <v>771.93</v>
      </c>
    </row>
    <row r="211" s="163" customFormat="1" ht="15" customHeight="1" spans="1:5">
      <c r="A211" s="173" t="s">
        <v>2133</v>
      </c>
      <c r="B211" s="173"/>
      <c r="C211" s="173"/>
      <c r="D211" s="173" t="s">
        <v>2134</v>
      </c>
      <c r="E211" s="174">
        <v>1042.14</v>
      </c>
    </row>
    <row r="212" s="163" customFormat="1" ht="15" customHeight="1" spans="1:5">
      <c r="A212" s="173" t="s">
        <v>2135</v>
      </c>
      <c r="B212" s="173"/>
      <c r="C212" s="173"/>
      <c r="D212" s="173" t="s">
        <v>2136</v>
      </c>
      <c r="E212" s="174">
        <v>100</v>
      </c>
    </row>
    <row r="213" s="163" customFormat="1" ht="15" customHeight="1" spans="1:5">
      <c r="A213" s="173" t="s">
        <v>2137</v>
      </c>
      <c r="B213" s="173"/>
      <c r="C213" s="173"/>
      <c r="D213" s="173" t="s">
        <v>2138</v>
      </c>
      <c r="E213" s="174">
        <v>393.31</v>
      </c>
    </row>
    <row r="214" s="163" customFormat="1" ht="15" customHeight="1" spans="1:5">
      <c r="A214" s="173" t="s">
        <v>2139</v>
      </c>
      <c r="B214" s="173"/>
      <c r="C214" s="173"/>
      <c r="D214" s="173" t="s">
        <v>2140</v>
      </c>
      <c r="E214" s="174">
        <v>548.83</v>
      </c>
    </row>
    <row r="215" s="163" customFormat="1" ht="15" customHeight="1" spans="1:5">
      <c r="A215" s="173" t="s">
        <v>2141</v>
      </c>
      <c r="B215" s="173"/>
      <c r="C215" s="173"/>
      <c r="D215" s="173" t="s">
        <v>2142</v>
      </c>
      <c r="E215" s="174">
        <v>303.76</v>
      </c>
    </row>
    <row r="216" s="163" customFormat="1" ht="15" customHeight="1" spans="1:5">
      <c r="A216" s="173" t="s">
        <v>2143</v>
      </c>
      <c r="B216" s="173"/>
      <c r="C216" s="173"/>
      <c r="D216" s="173" t="s">
        <v>2144</v>
      </c>
      <c r="E216" s="174">
        <v>303.76</v>
      </c>
    </row>
    <row r="217" s="163" customFormat="1" ht="15" customHeight="1" spans="1:5">
      <c r="A217" s="173" t="s">
        <v>2145</v>
      </c>
      <c r="B217" s="173"/>
      <c r="C217" s="173"/>
      <c r="D217" s="173" t="s">
        <v>2146</v>
      </c>
      <c r="E217" s="174">
        <v>1757.89</v>
      </c>
    </row>
    <row r="218" s="163" customFormat="1" ht="15" customHeight="1" spans="1:5">
      <c r="A218" s="173" t="s">
        <v>2147</v>
      </c>
      <c r="B218" s="173"/>
      <c r="C218" s="173"/>
      <c r="D218" s="173" t="s">
        <v>2148</v>
      </c>
      <c r="E218" s="174">
        <v>1595.83</v>
      </c>
    </row>
    <row r="219" s="163" customFormat="1" ht="15" customHeight="1" spans="1:5">
      <c r="A219" s="173" t="s">
        <v>2149</v>
      </c>
      <c r="B219" s="173"/>
      <c r="C219" s="173"/>
      <c r="D219" s="173" t="s">
        <v>2150</v>
      </c>
      <c r="E219" s="174">
        <v>162.06</v>
      </c>
    </row>
    <row r="220" s="163" customFormat="1" ht="15" customHeight="1" spans="1:5">
      <c r="A220" s="173" t="s">
        <v>2151</v>
      </c>
      <c r="B220" s="173"/>
      <c r="C220" s="173"/>
      <c r="D220" s="173" t="s">
        <v>2152</v>
      </c>
      <c r="E220" s="174">
        <v>360.4</v>
      </c>
    </row>
    <row r="221" s="163" customFormat="1" ht="15" customHeight="1" spans="1:5">
      <c r="A221" s="173" t="s">
        <v>2153</v>
      </c>
      <c r="B221" s="173"/>
      <c r="C221" s="173"/>
      <c r="D221" s="173" t="s">
        <v>2154</v>
      </c>
      <c r="E221" s="174">
        <v>2.4</v>
      </c>
    </row>
    <row r="222" s="163" customFormat="1" ht="15" customHeight="1" spans="1:5">
      <c r="A222" s="173" t="s">
        <v>2155</v>
      </c>
      <c r="B222" s="173"/>
      <c r="C222" s="173"/>
      <c r="D222" s="173" t="s">
        <v>2156</v>
      </c>
      <c r="E222" s="174">
        <v>102.05</v>
      </c>
    </row>
    <row r="223" s="163" customFormat="1" ht="15" customHeight="1" spans="1:5">
      <c r="A223" s="173" t="s">
        <v>2157</v>
      </c>
      <c r="B223" s="173"/>
      <c r="C223" s="173"/>
      <c r="D223" s="173" t="s">
        <v>2152</v>
      </c>
      <c r="E223" s="174">
        <v>255.94</v>
      </c>
    </row>
    <row r="224" s="163" customFormat="1" ht="15" customHeight="1" spans="1:5">
      <c r="A224" s="173" t="s">
        <v>2158</v>
      </c>
      <c r="B224" s="173"/>
      <c r="C224" s="173"/>
      <c r="D224" s="173" t="s">
        <v>1075</v>
      </c>
      <c r="E224" s="174">
        <v>116157</v>
      </c>
    </row>
    <row r="225" s="163" customFormat="1" ht="15" customHeight="1" spans="1:5">
      <c r="A225" s="173" t="s">
        <v>2159</v>
      </c>
      <c r="B225" s="173"/>
      <c r="C225" s="173"/>
      <c r="D225" s="173" t="s">
        <v>2160</v>
      </c>
      <c r="E225" s="174">
        <v>4581.98</v>
      </c>
    </row>
    <row r="226" s="163" customFormat="1" ht="15" customHeight="1" spans="1:5">
      <c r="A226" s="173" t="s">
        <v>2161</v>
      </c>
      <c r="B226" s="173"/>
      <c r="C226" s="173"/>
      <c r="D226" s="173" t="s">
        <v>1796</v>
      </c>
      <c r="E226" s="174">
        <v>1821.31</v>
      </c>
    </row>
    <row r="227" s="163" customFormat="1" ht="15" customHeight="1" spans="1:5">
      <c r="A227" s="173" t="s">
        <v>2162</v>
      </c>
      <c r="B227" s="173"/>
      <c r="C227" s="173"/>
      <c r="D227" s="173" t="s">
        <v>1798</v>
      </c>
      <c r="E227" s="174">
        <v>318.08</v>
      </c>
    </row>
    <row r="228" s="163" customFormat="1" ht="15" customHeight="1" spans="1:5">
      <c r="A228" s="173" t="s">
        <v>2163</v>
      </c>
      <c r="B228" s="173"/>
      <c r="C228" s="173"/>
      <c r="D228" s="173" t="s">
        <v>2164</v>
      </c>
      <c r="E228" s="174">
        <v>138.16</v>
      </c>
    </row>
    <row r="229" s="163" customFormat="1" ht="15" customHeight="1" spans="1:5">
      <c r="A229" s="173" t="s">
        <v>2165</v>
      </c>
      <c r="B229" s="173"/>
      <c r="C229" s="173"/>
      <c r="D229" s="173" t="s">
        <v>2166</v>
      </c>
      <c r="E229" s="174">
        <v>28.64</v>
      </c>
    </row>
    <row r="230" s="163" customFormat="1" ht="15" customHeight="1" spans="1:5">
      <c r="A230" s="173" t="s">
        <v>2167</v>
      </c>
      <c r="B230" s="173"/>
      <c r="C230" s="173"/>
      <c r="D230" s="173" t="s">
        <v>2168</v>
      </c>
      <c r="E230" s="174">
        <v>114</v>
      </c>
    </row>
    <row r="231" s="163" customFormat="1" ht="15" customHeight="1" spans="1:5">
      <c r="A231" s="173" t="s">
        <v>2169</v>
      </c>
      <c r="B231" s="173"/>
      <c r="C231" s="173"/>
      <c r="D231" s="173" t="s">
        <v>2170</v>
      </c>
      <c r="E231" s="174">
        <v>313.41</v>
      </c>
    </row>
    <row r="232" s="163" customFormat="1" ht="15" customHeight="1" spans="1:5">
      <c r="A232" s="173" t="s">
        <v>2171</v>
      </c>
      <c r="B232" s="173"/>
      <c r="C232" s="173"/>
      <c r="D232" s="173" t="s">
        <v>2172</v>
      </c>
      <c r="E232" s="174">
        <v>1848.38</v>
      </c>
    </row>
    <row r="233" s="163" customFormat="1" ht="15" customHeight="1" spans="1:5">
      <c r="A233" s="173" t="s">
        <v>2173</v>
      </c>
      <c r="B233" s="173"/>
      <c r="C233" s="173"/>
      <c r="D233" s="173" t="s">
        <v>2174</v>
      </c>
      <c r="E233" s="174">
        <v>2586.96</v>
      </c>
    </row>
    <row r="234" s="163" customFormat="1" ht="15" customHeight="1" spans="1:5">
      <c r="A234" s="173" t="s">
        <v>2175</v>
      </c>
      <c r="B234" s="173"/>
      <c r="C234" s="173"/>
      <c r="D234" s="173" t="s">
        <v>1796</v>
      </c>
      <c r="E234" s="174">
        <v>889.72</v>
      </c>
    </row>
    <row r="235" s="163" customFormat="1" ht="15" customHeight="1" spans="1:5">
      <c r="A235" s="173" t="s">
        <v>2176</v>
      </c>
      <c r="B235" s="173"/>
      <c r="C235" s="173"/>
      <c r="D235" s="173" t="s">
        <v>1798</v>
      </c>
      <c r="E235" s="174">
        <v>539.2</v>
      </c>
    </row>
    <row r="236" s="163" customFormat="1" ht="15" customHeight="1" spans="1:5">
      <c r="A236" s="173" t="s">
        <v>2177</v>
      </c>
      <c r="B236" s="173"/>
      <c r="C236" s="173"/>
      <c r="D236" s="173" t="s">
        <v>2178</v>
      </c>
      <c r="E236" s="174">
        <v>378</v>
      </c>
    </row>
    <row r="237" s="163" customFormat="1" ht="15" customHeight="1" spans="1:5">
      <c r="A237" s="173" t="s">
        <v>2179</v>
      </c>
      <c r="B237" s="173"/>
      <c r="C237" s="173"/>
      <c r="D237" s="173" t="s">
        <v>2180</v>
      </c>
      <c r="E237" s="174">
        <v>466</v>
      </c>
    </row>
    <row r="238" s="163" customFormat="1" ht="15" customHeight="1" spans="1:5">
      <c r="A238" s="173" t="s">
        <v>2181</v>
      </c>
      <c r="B238" s="173"/>
      <c r="C238" s="173"/>
      <c r="D238" s="173" t="s">
        <v>2182</v>
      </c>
      <c r="E238" s="174">
        <v>314.04</v>
      </c>
    </row>
    <row r="239" s="163" customFormat="1" ht="15" customHeight="1" spans="1:5">
      <c r="A239" s="173" t="s">
        <v>2183</v>
      </c>
      <c r="B239" s="173"/>
      <c r="C239" s="173"/>
      <c r="D239" s="173" t="s">
        <v>2184</v>
      </c>
      <c r="E239" s="174">
        <v>64573.77</v>
      </c>
    </row>
    <row r="240" s="163" customFormat="1" ht="15" customHeight="1" spans="1:5">
      <c r="A240" s="173" t="s">
        <v>2185</v>
      </c>
      <c r="B240" s="173"/>
      <c r="C240" s="173"/>
      <c r="D240" s="173" t="s">
        <v>2186</v>
      </c>
      <c r="E240" s="174">
        <v>7887.49</v>
      </c>
    </row>
    <row r="241" s="163" customFormat="1" ht="15" customHeight="1" spans="1:5">
      <c r="A241" s="173" t="s">
        <v>2187</v>
      </c>
      <c r="B241" s="173"/>
      <c r="C241" s="173"/>
      <c r="D241" s="173" t="s">
        <v>2188</v>
      </c>
      <c r="E241" s="174">
        <v>16929.07</v>
      </c>
    </row>
    <row r="242" s="163" customFormat="1" ht="15" customHeight="1" spans="1:5">
      <c r="A242" s="173" t="s">
        <v>2189</v>
      </c>
      <c r="B242" s="173"/>
      <c r="C242" s="173"/>
      <c r="D242" s="173" t="s">
        <v>2190</v>
      </c>
      <c r="E242" s="174">
        <v>7.29</v>
      </c>
    </row>
    <row r="243" s="163" customFormat="1" ht="15" customHeight="1" spans="1:5">
      <c r="A243" s="173" t="s">
        <v>2191</v>
      </c>
      <c r="B243" s="173"/>
      <c r="C243" s="173"/>
      <c r="D243" s="173" t="s">
        <v>2192</v>
      </c>
      <c r="E243" s="174">
        <v>24899.06</v>
      </c>
    </row>
    <row r="244" s="163" customFormat="1" ht="15" customHeight="1" spans="1:5">
      <c r="A244" s="173" t="s">
        <v>2193</v>
      </c>
      <c r="B244" s="173"/>
      <c r="C244" s="173"/>
      <c r="D244" s="173" t="s">
        <v>2194</v>
      </c>
      <c r="E244" s="174">
        <v>14064.67</v>
      </c>
    </row>
    <row r="245" s="163" customFormat="1" ht="15" customHeight="1" spans="1:5">
      <c r="A245" s="173" t="s">
        <v>2195</v>
      </c>
      <c r="B245" s="173"/>
      <c r="C245" s="173"/>
      <c r="D245" s="173" t="s">
        <v>2196</v>
      </c>
      <c r="E245" s="174">
        <v>786.19</v>
      </c>
    </row>
    <row r="246" s="163" customFormat="1" ht="15" customHeight="1" spans="1:5">
      <c r="A246" s="173" t="s">
        <v>2197</v>
      </c>
      <c r="B246" s="173"/>
      <c r="C246" s="173"/>
      <c r="D246" s="173" t="s">
        <v>2198</v>
      </c>
      <c r="E246" s="174">
        <v>2753.74</v>
      </c>
    </row>
    <row r="247" s="163" customFormat="1" ht="15" customHeight="1" spans="1:5">
      <c r="A247" s="173" t="s">
        <v>2199</v>
      </c>
      <c r="B247" s="173"/>
      <c r="C247" s="173"/>
      <c r="D247" s="173" t="s">
        <v>2200</v>
      </c>
      <c r="E247" s="174">
        <v>2753.74</v>
      </c>
    </row>
    <row r="248" s="163" customFormat="1" ht="15" customHeight="1" spans="1:5">
      <c r="A248" s="173" t="s">
        <v>2201</v>
      </c>
      <c r="B248" s="173"/>
      <c r="C248" s="173"/>
      <c r="D248" s="173" t="s">
        <v>2202</v>
      </c>
      <c r="E248" s="174">
        <v>1956.01</v>
      </c>
    </row>
    <row r="249" s="163" customFormat="1" ht="15" customHeight="1" spans="1:5">
      <c r="A249" s="173" t="s">
        <v>2203</v>
      </c>
      <c r="B249" s="173"/>
      <c r="C249" s="173"/>
      <c r="D249" s="173" t="s">
        <v>2204</v>
      </c>
      <c r="E249" s="174">
        <v>64</v>
      </c>
    </row>
    <row r="250" s="163" customFormat="1" ht="15" customHeight="1" spans="1:5">
      <c r="A250" s="173" t="s">
        <v>2205</v>
      </c>
      <c r="B250" s="173"/>
      <c r="C250" s="173"/>
      <c r="D250" s="173" t="s">
        <v>2206</v>
      </c>
      <c r="E250" s="174">
        <v>9.83</v>
      </c>
    </row>
    <row r="251" s="163" customFormat="1" ht="15" customHeight="1" spans="1:5">
      <c r="A251" s="173" t="s">
        <v>2207</v>
      </c>
      <c r="B251" s="173"/>
      <c r="C251" s="173"/>
      <c r="D251" s="173" t="s">
        <v>2208</v>
      </c>
      <c r="E251" s="174">
        <v>297.15</v>
      </c>
    </row>
    <row r="252" s="163" customFormat="1" ht="15" customHeight="1" spans="1:5">
      <c r="A252" s="173" t="s">
        <v>2209</v>
      </c>
      <c r="B252" s="173"/>
      <c r="C252" s="173"/>
      <c r="D252" s="173" t="s">
        <v>2210</v>
      </c>
      <c r="E252" s="174">
        <v>1585.03</v>
      </c>
    </row>
    <row r="253" s="163" customFormat="1" ht="15" customHeight="1" spans="1:5">
      <c r="A253" s="173" t="s">
        <v>2211</v>
      </c>
      <c r="B253" s="173"/>
      <c r="C253" s="173"/>
      <c r="D253" s="173" t="s">
        <v>2212</v>
      </c>
      <c r="E253" s="174">
        <v>8582.48</v>
      </c>
    </row>
    <row r="254" s="163" customFormat="1" ht="15" customHeight="1" spans="1:5">
      <c r="A254" s="173" t="s">
        <v>2213</v>
      </c>
      <c r="B254" s="173"/>
      <c r="C254" s="173"/>
      <c r="D254" s="173" t="s">
        <v>2214</v>
      </c>
      <c r="E254" s="174">
        <v>965.62</v>
      </c>
    </row>
    <row r="255" s="163" customFormat="1" ht="15" customHeight="1" spans="1:5">
      <c r="A255" s="173" t="s">
        <v>2215</v>
      </c>
      <c r="B255" s="173"/>
      <c r="C255" s="173"/>
      <c r="D255" s="173" t="s">
        <v>2216</v>
      </c>
      <c r="E255" s="174">
        <v>250.1</v>
      </c>
    </row>
    <row r="256" s="163" customFormat="1" ht="15" customHeight="1" spans="1:5">
      <c r="A256" s="173" t="s">
        <v>2217</v>
      </c>
      <c r="B256" s="173"/>
      <c r="C256" s="173"/>
      <c r="D256" s="173" t="s">
        <v>2218</v>
      </c>
      <c r="E256" s="174">
        <v>2741.45</v>
      </c>
    </row>
    <row r="257" s="163" customFormat="1" ht="15" customHeight="1" spans="1:5">
      <c r="A257" s="173" t="s">
        <v>2219</v>
      </c>
      <c r="B257" s="173"/>
      <c r="C257" s="173"/>
      <c r="D257" s="173" t="s">
        <v>2220</v>
      </c>
      <c r="E257" s="174">
        <v>64.17</v>
      </c>
    </row>
    <row r="258" s="163" customFormat="1" ht="15" customHeight="1" spans="1:5">
      <c r="A258" s="173" t="s">
        <v>2221</v>
      </c>
      <c r="B258" s="173"/>
      <c r="C258" s="173"/>
      <c r="D258" s="173" t="s">
        <v>2222</v>
      </c>
      <c r="E258" s="174">
        <v>5</v>
      </c>
    </row>
    <row r="259" s="163" customFormat="1" ht="15" customHeight="1" spans="1:5">
      <c r="A259" s="173" t="s">
        <v>2223</v>
      </c>
      <c r="B259" s="173"/>
      <c r="C259" s="173"/>
      <c r="D259" s="173" t="s">
        <v>2224</v>
      </c>
      <c r="E259" s="174">
        <v>4556.15</v>
      </c>
    </row>
    <row r="260" s="163" customFormat="1" ht="15" customHeight="1" spans="1:5">
      <c r="A260" s="173" t="s">
        <v>2225</v>
      </c>
      <c r="B260" s="173"/>
      <c r="C260" s="173"/>
      <c r="D260" s="173" t="s">
        <v>2226</v>
      </c>
      <c r="E260" s="174">
        <v>929.74</v>
      </c>
    </row>
    <row r="261" s="163" customFormat="1" ht="15" customHeight="1" spans="1:5">
      <c r="A261" s="173" t="s">
        <v>2227</v>
      </c>
      <c r="B261" s="173"/>
      <c r="C261" s="173"/>
      <c r="D261" s="173" t="s">
        <v>2228</v>
      </c>
      <c r="E261" s="174">
        <v>290.97</v>
      </c>
    </row>
    <row r="262" s="163" customFormat="1" ht="15" customHeight="1" spans="1:5">
      <c r="A262" s="173" t="s">
        <v>2229</v>
      </c>
      <c r="B262" s="173"/>
      <c r="C262" s="173"/>
      <c r="D262" s="173" t="s">
        <v>2230</v>
      </c>
      <c r="E262" s="174">
        <v>306.66</v>
      </c>
    </row>
    <row r="263" s="163" customFormat="1" ht="15" customHeight="1" spans="1:5">
      <c r="A263" s="173" t="s">
        <v>2231</v>
      </c>
      <c r="B263" s="173"/>
      <c r="C263" s="173"/>
      <c r="D263" s="173" t="s">
        <v>2232</v>
      </c>
      <c r="E263" s="174">
        <v>24.92</v>
      </c>
    </row>
    <row r="264" s="163" customFormat="1" ht="15" customHeight="1" spans="1:5">
      <c r="A264" s="173" t="s">
        <v>2233</v>
      </c>
      <c r="B264" s="173"/>
      <c r="C264" s="173"/>
      <c r="D264" s="173" t="s">
        <v>2234</v>
      </c>
      <c r="E264" s="174">
        <v>223.05</v>
      </c>
    </row>
    <row r="265" s="163" customFormat="1" ht="15" customHeight="1" spans="1:5">
      <c r="A265" s="173" t="s">
        <v>2235</v>
      </c>
      <c r="B265" s="173"/>
      <c r="C265" s="173"/>
      <c r="D265" s="173" t="s">
        <v>2236</v>
      </c>
      <c r="E265" s="174">
        <v>84.13</v>
      </c>
    </row>
    <row r="266" s="163" customFormat="1" ht="15" customHeight="1" spans="1:5">
      <c r="A266" s="173" t="s">
        <v>2237</v>
      </c>
      <c r="B266" s="173"/>
      <c r="C266" s="173"/>
      <c r="D266" s="173" t="s">
        <v>2238</v>
      </c>
      <c r="E266" s="174">
        <v>5063.4</v>
      </c>
    </row>
    <row r="267" s="163" customFormat="1" ht="15" customHeight="1" spans="1:5">
      <c r="A267" s="173" t="s">
        <v>2239</v>
      </c>
      <c r="B267" s="173"/>
      <c r="C267" s="173"/>
      <c r="D267" s="173" t="s">
        <v>2240</v>
      </c>
      <c r="E267" s="174">
        <v>310.17</v>
      </c>
    </row>
    <row r="268" s="163" customFormat="1" ht="15" customHeight="1" spans="1:5">
      <c r="A268" s="173" t="s">
        <v>2241</v>
      </c>
      <c r="B268" s="173"/>
      <c r="C268" s="173"/>
      <c r="D268" s="173" t="s">
        <v>2242</v>
      </c>
      <c r="E268" s="174">
        <v>2358.88</v>
      </c>
    </row>
    <row r="269" s="163" customFormat="1" ht="15" customHeight="1" spans="1:5">
      <c r="A269" s="173" t="s">
        <v>2243</v>
      </c>
      <c r="B269" s="173"/>
      <c r="C269" s="173"/>
      <c r="D269" s="173" t="s">
        <v>2244</v>
      </c>
      <c r="E269" s="174">
        <v>485.59</v>
      </c>
    </row>
    <row r="270" s="163" customFormat="1" ht="15" customHeight="1" spans="1:5">
      <c r="A270" s="173" t="s">
        <v>2245</v>
      </c>
      <c r="B270" s="173"/>
      <c r="C270" s="173"/>
      <c r="D270" s="173" t="s">
        <v>2246</v>
      </c>
      <c r="E270" s="174">
        <v>14.4</v>
      </c>
    </row>
    <row r="271" s="163" customFormat="1" ht="15" customHeight="1" spans="1:5">
      <c r="A271" s="173" t="s">
        <v>2247</v>
      </c>
      <c r="B271" s="173"/>
      <c r="C271" s="173"/>
      <c r="D271" s="173" t="s">
        <v>2248</v>
      </c>
      <c r="E271" s="174">
        <v>1814.46</v>
      </c>
    </row>
    <row r="272" s="163" customFormat="1" ht="15" customHeight="1" spans="1:5">
      <c r="A272" s="173" t="s">
        <v>2249</v>
      </c>
      <c r="B272" s="173"/>
      <c r="C272" s="173"/>
      <c r="D272" s="173" t="s">
        <v>2250</v>
      </c>
      <c r="E272" s="174">
        <v>79.89</v>
      </c>
    </row>
    <row r="273" s="163" customFormat="1" ht="15" customHeight="1" spans="1:5">
      <c r="A273" s="173" t="s">
        <v>2251</v>
      </c>
      <c r="B273" s="173"/>
      <c r="C273" s="173"/>
      <c r="D273" s="173" t="s">
        <v>2252</v>
      </c>
      <c r="E273" s="174">
        <v>3594.67</v>
      </c>
    </row>
    <row r="274" s="163" customFormat="1" ht="15" customHeight="1" spans="1:5">
      <c r="A274" s="173" t="s">
        <v>2253</v>
      </c>
      <c r="B274" s="173"/>
      <c r="C274" s="173"/>
      <c r="D274" s="173" t="s">
        <v>1796</v>
      </c>
      <c r="E274" s="174">
        <v>183</v>
      </c>
    </row>
    <row r="275" s="163" customFormat="1" ht="15" customHeight="1" spans="1:5">
      <c r="A275" s="173" t="s">
        <v>2254</v>
      </c>
      <c r="B275" s="173"/>
      <c r="C275" s="173"/>
      <c r="D275" s="173" t="s">
        <v>1798</v>
      </c>
      <c r="E275" s="174">
        <v>65.25</v>
      </c>
    </row>
    <row r="276" s="163" customFormat="1" ht="15" customHeight="1" spans="1:5">
      <c r="A276" s="173" t="s">
        <v>2255</v>
      </c>
      <c r="B276" s="173"/>
      <c r="C276" s="173"/>
      <c r="D276" s="173" t="s">
        <v>2256</v>
      </c>
      <c r="E276" s="174">
        <v>349.68</v>
      </c>
    </row>
    <row r="277" s="163" customFormat="1" ht="15" customHeight="1" spans="1:5">
      <c r="A277" s="173" t="s">
        <v>2257</v>
      </c>
      <c r="B277" s="173"/>
      <c r="C277" s="173"/>
      <c r="D277" s="173" t="s">
        <v>2258</v>
      </c>
      <c r="E277" s="174">
        <v>546.21</v>
      </c>
    </row>
    <row r="278" s="163" customFormat="1" ht="15" customHeight="1" spans="1:5">
      <c r="A278" s="173" t="s">
        <v>2259</v>
      </c>
      <c r="B278" s="173"/>
      <c r="C278" s="173"/>
      <c r="D278" s="173" t="s">
        <v>2260</v>
      </c>
      <c r="E278" s="174">
        <v>8</v>
      </c>
    </row>
    <row r="279" s="163" customFormat="1" ht="15" customHeight="1" spans="1:5">
      <c r="A279" s="173" t="s">
        <v>2261</v>
      </c>
      <c r="B279" s="173"/>
      <c r="C279" s="173"/>
      <c r="D279" s="173" t="s">
        <v>2262</v>
      </c>
      <c r="E279" s="174">
        <v>1732.15</v>
      </c>
    </row>
    <row r="280" s="163" customFormat="1" ht="15" customHeight="1" spans="1:5">
      <c r="A280" s="173" t="s">
        <v>2263</v>
      </c>
      <c r="B280" s="173"/>
      <c r="C280" s="173"/>
      <c r="D280" s="173" t="s">
        <v>2264</v>
      </c>
      <c r="E280" s="174">
        <v>710.38</v>
      </c>
    </row>
    <row r="281" s="163" customFormat="1" ht="15" customHeight="1" spans="1:5">
      <c r="A281" s="173" t="s">
        <v>2265</v>
      </c>
      <c r="B281" s="173"/>
      <c r="C281" s="173"/>
      <c r="D281" s="173" t="s">
        <v>2266</v>
      </c>
      <c r="E281" s="174">
        <v>191.93</v>
      </c>
    </row>
    <row r="282" s="163" customFormat="1" ht="15" customHeight="1" spans="1:5">
      <c r="A282" s="173" t="s">
        <v>2267</v>
      </c>
      <c r="B282" s="173"/>
      <c r="C282" s="173"/>
      <c r="D282" s="173" t="s">
        <v>1796</v>
      </c>
      <c r="E282" s="174">
        <v>86.24</v>
      </c>
    </row>
    <row r="283" s="163" customFormat="1" ht="15" customHeight="1" spans="1:5">
      <c r="A283" s="173" t="s">
        <v>2268</v>
      </c>
      <c r="B283" s="173"/>
      <c r="C283" s="173"/>
      <c r="D283" s="173" t="s">
        <v>1798</v>
      </c>
      <c r="E283" s="174">
        <v>92.49</v>
      </c>
    </row>
    <row r="284" s="163" customFormat="1" ht="15" customHeight="1" spans="1:5">
      <c r="A284" s="173" t="s">
        <v>2269</v>
      </c>
      <c r="B284" s="173"/>
      <c r="C284" s="173"/>
      <c r="D284" s="173" t="s">
        <v>2270</v>
      </c>
      <c r="E284" s="174">
        <v>13.2</v>
      </c>
    </row>
    <row r="285" s="163" customFormat="1" ht="15" customHeight="1" spans="1:5">
      <c r="A285" s="173" t="s">
        <v>2271</v>
      </c>
      <c r="B285" s="173"/>
      <c r="C285" s="173"/>
      <c r="D285" s="173" t="s">
        <v>2272</v>
      </c>
      <c r="E285" s="174">
        <v>6815.03</v>
      </c>
    </row>
    <row r="286" s="163" customFormat="1" ht="15" customHeight="1" spans="1:5">
      <c r="A286" s="173" t="s">
        <v>2273</v>
      </c>
      <c r="B286" s="173"/>
      <c r="C286" s="173"/>
      <c r="D286" s="173" t="s">
        <v>2274</v>
      </c>
      <c r="E286" s="174">
        <v>741.13</v>
      </c>
    </row>
    <row r="287" s="163" customFormat="1" ht="15" customHeight="1" spans="1:5">
      <c r="A287" s="173" t="s">
        <v>2275</v>
      </c>
      <c r="B287" s="173"/>
      <c r="C287" s="173"/>
      <c r="D287" s="173" t="s">
        <v>2276</v>
      </c>
      <c r="E287" s="174">
        <v>6073.91</v>
      </c>
    </row>
    <row r="288" s="163" customFormat="1" ht="15" customHeight="1" spans="1:5">
      <c r="A288" s="173" t="s">
        <v>2277</v>
      </c>
      <c r="B288" s="173"/>
      <c r="C288" s="173"/>
      <c r="D288" s="173" t="s">
        <v>2278</v>
      </c>
      <c r="E288" s="174">
        <v>361.95</v>
      </c>
    </row>
    <row r="289" s="163" customFormat="1" ht="15" customHeight="1" spans="1:5">
      <c r="A289" s="173" t="s">
        <v>2279</v>
      </c>
      <c r="B289" s="173"/>
      <c r="C289" s="173"/>
      <c r="D289" s="173" t="s">
        <v>2280</v>
      </c>
      <c r="E289" s="174">
        <v>281.99</v>
      </c>
    </row>
    <row r="290" s="163" customFormat="1" ht="15" customHeight="1" spans="1:5">
      <c r="A290" s="173" t="s">
        <v>2281</v>
      </c>
      <c r="B290" s="173"/>
      <c r="C290" s="173"/>
      <c r="D290" s="173" t="s">
        <v>2282</v>
      </c>
      <c r="E290" s="174">
        <v>79.97</v>
      </c>
    </row>
    <row r="291" s="163" customFormat="1" ht="15" customHeight="1" spans="1:5">
      <c r="A291" s="173" t="s">
        <v>2283</v>
      </c>
      <c r="B291" s="173"/>
      <c r="C291" s="173"/>
      <c r="D291" s="173" t="s">
        <v>2284</v>
      </c>
      <c r="E291" s="174">
        <v>3735.02</v>
      </c>
    </row>
    <row r="292" s="163" customFormat="1" ht="15" customHeight="1" spans="1:5">
      <c r="A292" s="173" t="s">
        <v>2285</v>
      </c>
      <c r="B292" s="173"/>
      <c r="C292" s="173"/>
      <c r="D292" s="173" t="s">
        <v>2286</v>
      </c>
      <c r="E292" s="174">
        <v>559.83</v>
      </c>
    </row>
    <row r="293" s="163" customFormat="1" ht="15" customHeight="1" spans="1:5">
      <c r="A293" s="173" t="s">
        <v>2287</v>
      </c>
      <c r="B293" s="173"/>
      <c r="C293" s="173"/>
      <c r="D293" s="173" t="s">
        <v>2288</v>
      </c>
      <c r="E293" s="174">
        <v>3175.19</v>
      </c>
    </row>
    <row r="294" s="163" customFormat="1" ht="15" customHeight="1" spans="1:5">
      <c r="A294" s="173" t="s">
        <v>2289</v>
      </c>
      <c r="B294" s="173"/>
      <c r="C294" s="173"/>
      <c r="D294" s="173" t="s">
        <v>2290</v>
      </c>
      <c r="E294" s="174">
        <v>8050.33</v>
      </c>
    </row>
    <row r="295" s="163" customFormat="1" ht="15" customHeight="1" spans="1:5">
      <c r="A295" s="173" t="s">
        <v>2291</v>
      </c>
      <c r="B295" s="173"/>
      <c r="C295" s="173"/>
      <c r="D295" s="173" t="s">
        <v>2292</v>
      </c>
      <c r="E295" s="174">
        <v>797.13</v>
      </c>
    </row>
    <row r="296" s="163" customFormat="1" ht="15" customHeight="1" spans="1:5">
      <c r="A296" s="173" t="s">
        <v>2293</v>
      </c>
      <c r="B296" s="173"/>
      <c r="C296" s="173"/>
      <c r="D296" s="173" t="s">
        <v>2294</v>
      </c>
      <c r="E296" s="174">
        <v>7253.19</v>
      </c>
    </row>
    <row r="297" s="163" customFormat="1" ht="15" customHeight="1" spans="1:5">
      <c r="A297" s="173" t="s">
        <v>2295</v>
      </c>
      <c r="B297" s="173"/>
      <c r="C297" s="173"/>
      <c r="D297" s="173" t="s">
        <v>2296</v>
      </c>
      <c r="E297" s="174">
        <v>1293.4</v>
      </c>
    </row>
    <row r="298" s="163" customFormat="1" ht="15" customHeight="1" spans="1:5">
      <c r="A298" s="173" t="s">
        <v>2297</v>
      </c>
      <c r="B298" s="173"/>
      <c r="C298" s="173"/>
      <c r="D298" s="173" t="s">
        <v>1796</v>
      </c>
      <c r="E298" s="174">
        <v>562.69</v>
      </c>
    </row>
    <row r="299" s="163" customFormat="1" ht="15" customHeight="1" spans="1:5">
      <c r="A299" s="173" t="s">
        <v>2298</v>
      </c>
      <c r="B299" s="173"/>
      <c r="C299" s="173"/>
      <c r="D299" s="173" t="s">
        <v>1798</v>
      </c>
      <c r="E299" s="174">
        <v>134.28</v>
      </c>
    </row>
    <row r="300" s="163" customFormat="1" ht="15" customHeight="1" spans="1:5">
      <c r="A300" s="173" t="s">
        <v>2299</v>
      </c>
      <c r="B300" s="173"/>
      <c r="C300" s="173"/>
      <c r="D300" s="173" t="s">
        <v>2300</v>
      </c>
      <c r="E300" s="174">
        <v>419.16</v>
      </c>
    </row>
    <row r="301" s="163" customFormat="1" ht="15" customHeight="1" spans="1:5">
      <c r="A301" s="173" t="s">
        <v>2301</v>
      </c>
      <c r="B301" s="173"/>
      <c r="C301" s="173"/>
      <c r="D301" s="173" t="s">
        <v>2302</v>
      </c>
      <c r="E301" s="174">
        <v>177.27</v>
      </c>
    </row>
    <row r="302" s="163" customFormat="1" ht="15" customHeight="1" spans="1:5">
      <c r="A302" s="173" t="s">
        <v>2303</v>
      </c>
      <c r="B302" s="173"/>
      <c r="C302" s="173"/>
      <c r="D302" s="173" t="s">
        <v>2304</v>
      </c>
      <c r="E302" s="174">
        <v>152</v>
      </c>
    </row>
    <row r="303" s="163" customFormat="1" ht="15" customHeight="1" spans="1:5">
      <c r="A303" s="173" t="s">
        <v>2305</v>
      </c>
      <c r="B303" s="173"/>
      <c r="C303" s="173"/>
      <c r="D303" s="173" t="s">
        <v>2306</v>
      </c>
      <c r="E303" s="174">
        <v>152</v>
      </c>
    </row>
    <row r="304" s="163" customFormat="1" ht="15" customHeight="1" spans="1:5">
      <c r="A304" s="173" t="s">
        <v>2307</v>
      </c>
      <c r="B304" s="173"/>
      <c r="C304" s="173"/>
      <c r="D304" s="173" t="s">
        <v>2308</v>
      </c>
      <c r="E304" s="174">
        <v>934.59</v>
      </c>
    </row>
    <row r="305" s="163" customFormat="1" ht="15" customHeight="1" spans="1:5">
      <c r="A305" s="173" t="s">
        <v>2309</v>
      </c>
      <c r="B305" s="173"/>
      <c r="C305" s="173"/>
      <c r="D305" s="173" t="s">
        <v>2308</v>
      </c>
      <c r="E305" s="174">
        <v>934.59</v>
      </c>
    </row>
    <row r="306" s="163" customFormat="1" ht="15" customHeight="1" spans="1:5">
      <c r="A306" s="173" t="s">
        <v>2310</v>
      </c>
      <c r="B306" s="173"/>
      <c r="C306" s="173"/>
      <c r="D306" s="173" t="s">
        <v>1184</v>
      </c>
      <c r="E306" s="174">
        <v>72486.48</v>
      </c>
    </row>
    <row r="307" s="163" customFormat="1" ht="15" customHeight="1" spans="1:5">
      <c r="A307" s="173" t="s">
        <v>2311</v>
      </c>
      <c r="B307" s="173"/>
      <c r="C307" s="173"/>
      <c r="D307" s="173" t="s">
        <v>2312</v>
      </c>
      <c r="E307" s="174">
        <v>977.28</v>
      </c>
    </row>
    <row r="308" s="163" customFormat="1" ht="15" customHeight="1" spans="1:5">
      <c r="A308" s="173" t="s">
        <v>2313</v>
      </c>
      <c r="B308" s="173"/>
      <c r="C308" s="173"/>
      <c r="D308" s="173" t="s">
        <v>1796</v>
      </c>
      <c r="E308" s="174">
        <v>509.13</v>
      </c>
    </row>
    <row r="309" s="163" customFormat="1" ht="15" customHeight="1" spans="1:5">
      <c r="A309" s="173" t="s">
        <v>2314</v>
      </c>
      <c r="B309" s="173"/>
      <c r="C309" s="173"/>
      <c r="D309" s="173" t="s">
        <v>1798</v>
      </c>
      <c r="E309" s="174">
        <v>368.85</v>
      </c>
    </row>
    <row r="310" s="163" customFormat="1" ht="15" customHeight="1" spans="1:5">
      <c r="A310" s="173" t="s">
        <v>2315</v>
      </c>
      <c r="B310" s="173"/>
      <c r="C310" s="173"/>
      <c r="D310" s="173" t="s">
        <v>2316</v>
      </c>
      <c r="E310" s="174">
        <v>99.29</v>
      </c>
    </row>
    <row r="311" s="163" customFormat="1" ht="15" customHeight="1" spans="1:5">
      <c r="A311" s="173" t="s">
        <v>2317</v>
      </c>
      <c r="B311" s="173"/>
      <c r="C311" s="173"/>
      <c r="D311" s="173" t="s">
        <v>2318</v>
      </c>
      <c r="E311" s="174">
        <v>3042.56</v>
      </c>
    </row>
    <row r="312" s="163" customFormat="1" ht="15" customHeight="1" spans="1:5">
      <c r="A312" s="173" t="s">
        <v>2319</v>
      </c>
      <c r="B312" s="173"/>
      <c r="C312" s="173"/>
      <c r="D312" s="173" t="s">
        <v>2320</v>
      </c>
      <c r="E312" s="174">
        <v>3030.78</v>
      </c>
    </row>
    <row r="313" s="163" customFormat="1" ht="15" customHeight="1" spans="1:5">
      <c r="A313" s="173" t="s">
        <v>2321</v>
      </c>
      <c r="B313" s="173"/>
      <c r="C313" s="173"/>
      <c r="D313" s="173" t="s">
        <v>2322</v>
      </c>
      <c r="E313" s="174">
        <v>5</v>
      </c>
    </row>
    <row r="314" s="163" customFormat="1" ht="15" customHeight="1" spans="1:5">
      <c r="A314" s="173" t="s">
        <v>2323</v>
      </c>
      <c r="B314" s="173"/>
      <c r="C314" s="173"/>
      <c r="D314" s="173" t="s">
        <v>2324</v>
      </c>
      <c r="E314" s="174">
        <v>6.78</v>
      </c>
    </row>
    <row r="315" s="163" customFormat="1" ht="15" customHeight="1" spans="1:5">
      <c r="A315" s="173" t="s">
        <v>2325</v>
      </c>
      <c r="B315" s="173"/>
      <c r="C315" s="173"/>
      <c r="D315" s="173" t="s">
        <v>2326</v>
      </c>
      <c r="E315" s="174">
        <v>4295.91</v>
      </c>
    </row>
    <row r="316" s="163" customFormat="1" ht="15" customHeight="1" spans="1:5">
      <c r="A316" s="173" t="s">
        <v>2327</v>
      </c>
      <c r="B316" s="173"/>
      <c r="C316" s="173"/>
      <c r="D316" s="173" t="s">
        <v>2328</v>
      </c>
      <c r="E316" s="174">
        <v>175</v>
      </c>
    </row>
    <row r="317" s="163" customFormat="1" ht="15" customHeight="1" spans="1:5">
      <c r="A317" s="173" t="s">
        <v>2329</v>
      </c>
      <c r="B317" s="173"/>
      <c r="C317" s="173"/>
      <c r="D317" s="173" t="s">
        <v>2330</v>
      </c>
      <c r="E317" s="174">
        <v>692.22</v>
      </c>
    </row>
    <row r="318" s="163" customFormat="1" ht="15" customHeight="1" spans="1:5">
      <c r="A318" s="173" t="s">
        <v>2331</v>
      </c>
      <c r="B318" s="173"/>
      <c r="C318" s="173"/>
      <c r="D318" s="173" t="s">
        <v>2332</v>
      </c>
      <c r="E318" s="174">
        <v>3428.7</v>
      </c>
    </row>
    <row r="319" s="163" customFormat="1" ht="15" customHeight="1" spans="1:5">
      <c r="A319" s="173" t="s">
        <v>2333</v>
      </c>
      <c r="B319" s="173"/>
      <c r="C319" s="173"/>
      <c r="D319" s="173" t="s">
        <v>2334</v>
      </c>
      <c r="E319" s="174">
        <v>18193.67</v>
      </c>
    </row>
    <row r="320" s="163" customFormat="1" ht="15" customHeight="1" spans="1:5">
      <c r="A320" s="173" t="s">
        <v>2335</v>
      </c>
      <c r="B320" s="173"/>
      <c r="C320" s="173"/>
      <c r="D320" s="173" t="s">
        <v>2336</v>
      </c>
      <c r="E320" s="174">
        <v>2411.49</v>
      </c>
    </row>
    <row r="321" s="163" customFormat="1" ht="15" customHeight="1" spans="1:5">
      <c r="A321" s="173" t="s">
        <v>2337</v>
      </c>
      <c r="B321" s="173"/>
      <c r="C321" s="173"/>
      <c r="D321" s="173" t="s">
        <v>2338</v>
      </c>
      <c r="E321" s="174">
        <v>402.64</v>
      </c>
    </row>
    <row r="322" s="163" customFormat="1" ht="15" customHeight="1" spans="1:5">
      <c r="A322" s="173" t="s">
        <v>2339</v>
      </c>
      <c r="B322" s="173"/>
      <c r="C322" s="173"/>
      <c r="D322" s="173" t="s">
        <v>2340</v>
      </c>
      <c r="E322" s="174">
        <v>4302.92</v>
      </c>
    </row>
    <row r="323" s="163" customFormat="1" ht="15" customHeight="1" spans="1:5">
      <c r="A323" s="173" t="s">
        <v>2341</v>
      </c>
      <c r="B323" s="173"/>
      <c r="C323" s="173"/>
      <c r="D323" s="173" t="s">
        <v>2342</v>
      </c>
      <c r="E323" s="174">
        <v>1959.75</v>
      </c>
    </row>
    <row r="324" s="163" customFormat="1" ht="15" customHeight="1" spans="1:5">
      <c r="A324" s="173" t="s">
        <v>2343</v>
      </c>
      <c r="B324" s="173"/>
      <c r="C324" s="173"/>
      <c r="D324" s="173" t="s">
        <v>2344</v>
      </c>
      <c r="E324" s="174">
        <v>12.01</v>
      </c>
    </row>
    <row r="325" s="163" customFormat="1" ht="15" customHeight="1" spans="1:5">
      <c r="A325" s="173" t="s">
        <v>2345</v>
      </c>
      <c r="B325" s="173"/>
      <c r="C325" s="173"/>
      <c r="D325" s="173" t="s">
        <v>2346</v>
      </c>
      <c r="E325" s="174">
        <v>6760.57</v>
      </c>
    </row>
    <row r="326" s="163" customFormat="1" ht="15" customHeight="1" spans="1:5">
      <c r="A326" s="173" t="s">
        <v>2347</v>
      </c>
      <c r="B326" s="173"/>
      <c r="C326" s="173"/>
      <c r="D326" s="173" t="s">
        <v>2348</v>
      </c>
      <c r="E326" s="174">
        <v>1310.82</v>
      </c>
    </row>
    <row r="327" s="163" customFormat="1" ht="15" customHeight="1" spans="1:5">
      <c r="A327" s="173" t="s">
        <v>2349</v>
      </c>
      <c r="B327" s="173"/>
      <c r="C327" s="173"/>
      <c r="D327" s="173" t="s">
        <v>2350</v>
      </c>
      <c r="E327" s="174">
        <v>1033.48</v>
      </c>
    </row>
    <row r="328" s="163" customFormat="1" ht="15" customHeight="1" spans="1:5">
      <c r="A328" s="173" t="s">
        <v>2351</v>
      </c>
      <c r="B328" s="173"/>
      <c r="C328" s="173"/>
      <c r="D328" s="173" t="s">
        <v>2352</v>
      </c>
      <c r="E328" s="174">
        <v>3721.17</v>
      </c>
    </row>
    <row r="329" s="163" customFormat="1" ht="15" customHeight="1" spans="1:5">
      <c r="A329" s="173" t="s">
        <v>2353</v>
      </c>
      <c r="B329" s="173"/>
      <c r="C329" s="173"/>
      <c r="D329" s="173" t="s">
        <v>2354</v>
      </c>
      <c r="E329" s="174">
        <v>71.52</v>
      </c>
    </row>
    <row r="330" s="163" customFormat="1" ht="15" customHeight="1" spans="1:5">
      <c r="A330" s="173" t="s">
        <v>2355</v>
      </c>
      <c r="B330" s="173"/>
      <c r="C330" s="173"/>
      <c r="D330" s="173" t="s">
        <v>2356</v>
      </c>
      <c r="E330" s="174">
        <v>3349.63</v>
      </c>
    </row>
    <row r="331" s="163" customFormat="1" ht="15" customHeight="1" spans="1:5">
      <c r="A331" s="173" t="s">
        <v>2357</v>
      </c>
      <c r="B331" s="173"/>
      <c r="C331" s="173"/>
      <c r="D331" s="173" t="s">
        <v>2358</v>
      </c>
      <c r="E331" s="174">
        <v>300.02</v>
      </c>
    </row>
    <row r="332" s="163" customFormat="1" ht="15" customHeight="1" spans="1:5">
      <c r="A332" s="173" t="s">
        <v>2359</v>
      </c>
      <c r="B332" s="173"/>
      <c r="C332" s="173"/>
      <c r="D332" s="173" t="s">
        <v>2360</v>
      </c>
      <c r="E332" s="174">
        <v>14022.6</v>
      </c>
    </row>
    <row r="333" s="163" customFormat="1" ht="15" customHeight="1" spans="1:5">
      <c r="A333" s="173" t="s">
        <v>2361</v>
      </c>
      <c r="B333" s="173"/>
      <c r="C333" s="173"/>
      <c r="D333" s="173" t="s">
        <v>2362</v>
      </c>
      <c r="E333" s="174">
        <v>3445.21</v>
      </c>
    </row>
    <row r="334" s="163" customFormat="1" ht="15" customHeight="1" spans="1:5">
      <c r="A334" s="173" t="s">
        <v>2363</v>
      </c>
      <c r="B334" s="173"/>
      <c r="C334" s="173"/>
      <c r="D334" s="173" t="s">
        <v>2364</v>
      </c>
      <c r="E334" s="174">
        <v>7660.43</v>
      </c>
    </row>
    <row r="335" s="163" customFormat="1" ht="15" customHeight="1" spans="1:5">
      <c r="A335" s="173" t="s">
        <v>2365</v>
      </c>
      <c r="B335" s="173"/>
      <c r="C335" s="173"/>
      <c r="D335" s="173" t="s">
        <v>2366</v>
      </c>
      <c r="E335" s="174">
        <v>2566.51</v>
      </c>
    </row>
    <row r="336" s="163" customFormat="1" ht="15" customHeight="1" spans="1:5">
      <c r="A336" s="173" t="s">
        <v>2367</v>
      </c>
      <c r="B336" s="173"/>
      <c r="C336" s="173"/>
      <c r="D336" s="173" t="s">
        <v>2368</v>
      </c>
      <c r="E336" s="174">
        <v>350.46</v>
      </c>
    </row>
    <row r="337" s="163" customFormat="1" ht="15" customHeight="1" spans="1:5">
      <c r="A337" s="173" t="s">
        <v>2369</v>
      </c>
      <c r="B337" s="173"/>
      <c r="C337" s="173"/>
      <c r="D337" s="173" t="s">
        <v>2370</v>
      </c>
      <c r="E337" s="174">
        <v>24289.91</v>
      </c>
    </row>
    <row r="338" s="163" customFormat="1" ht="15" customHeight="1" spans="1:5">
      <c r="A338" s="173" t="s">
        <v>2371</v>
      </c>
      <c r="B338" s="173"/>
      <c r="C338" s="173"/>
      <c r="D338" s="173" t="s">
        <v>2372</v>
      </c>
      <c r="E338" s="174">
        <v>168.2</v>
      </c>
    </row>
    <row r="339" s="163" customFormat="1" ht="15" customHeight="1" spans="1:5">
      <c r="A339" s="173" t="s">
        <v>2373</v>
      </c>
      <c r="B339" s="173"/>
      <c r="C339" s="173"/>
      <c r="D339" s="173" t="s">
        <v>2374</v>
      </c>
      <c r="E339" s="174">
        <v>24121.71</v>
      </c>
    </row>
    <row r="340" s="163" customFormat="1" ht="15" customHeight="1" spans="1:5">
      <c r="A340" s="173" t="s">
        <v>2375</v>
      </c>
      <c r="B340" s="173"/>
      <c r="C340" s="173"/>
      <c r="D340" s="173" t="s">
        <v>2376</v>
      </c>
      <c r="E340" s="174">
        <v>2293.12</v>
      </c>
    </row>
    <row r="341" s="163" customFormat="1" ht="15" customHeight="1" spans="1:5">
      <c r="A341" s="173" t="s">
        <v>2377</v>
      </c>
      <c r="B341" s="173"/>
      <c r="C341" s="173"/>
      <c r="D341" s="173" t="s">
        <v>2378</v>
      </c>
      <c r="E341" s="174">
        <v>1773.89</v>
      </c>
    </row>
    <row r="342" s="163" customFormat="1" ht="15" customHeight="1" spans="1:5">
      <c r="A342" s="173" t="s">
        <v>2379</v>
      </c>
      <c r="B342" s="173"/>
      <c r="C342" s="173"/>
      <c r="D342" s="173" t="s">
        <v>2380</v>
      </c>
      <c r="E342" s="174">
        <v>519.23</v>
      </c>
    </row>
    <row r="343" s="163" customFormat="1" ht="15" customHeight="1" spans="1:5">
      <c r="A343" s="173" t="s">
        <v>2381</v>
      </c>
      <c r="B343" s="173"/>
      <c r="C343" s="173"/>
      <c r="D343" s="173" t="s">
        <v>2382</v>
      </c>
      <c r="E343" s="174">
        <v>199.5</v>
      </c>
    </row>
    <row r="344" s="163" customFormat="1" ht="15" customHeight="1" spans="1:5">
      <c r="A344" s="173" t="s">
        <v>2383</v>
      </c>
      <c r="B344" s="173"/>
      <c r="C344" s="173"/>
      <c r="D344" s="173" t="s">
        <v>2384</v>
      </c>
      <c r="E344" s="174">
        <v>199.5</v>
      </c>
    </row>
    <row r="345" s="163" customFormat="1" ht="15" customHeight="1" spans="1:5">
      <c r="A345" s="173" t="s">
        <v>2385</v>
      </c>
      <c r="B345" s="173"/>
      <c r="C345" s="173"/>
      <c r="D345" s="173" t="s">
        <v>2386</v>
      </c>
      <c r="E345" s="174">
        <v>1102.53</v>
      </c>
    </row>
    <row r="346" s="163" customFormat="1" ht="15" customHeight="1" spans="1:5">
      <c r="A346" s="173" t="s">
        <v>2387</v>
      </c>
      <c r="B346" s="173"/>
      <c r="C346" s="173"/>
      <c r="D346" s="173" t="s">
        <v>1796</v>
      </c>
      <c r="E346" s="174">
        <v>822.76</v>
      </c>
    </row>
    <row r="347" s="163" customFormat="1" ht="15" customHeight="1" spans="1:5">
      <c r="A347" s="173" t="s">
        <v>2388</v>
      </c>
      <c r="B347" s="173"/>
      <c r="C347" s="173"/>
      <c r="D347" s="173" t="s">
        <v>2389</v>
      </c>
      <c r="E347" s="174">
        <v>52.6</v>
      </c>
    </row>
    <row r="348" s="163" customFormat="1" ht="15" customHeight="1" spans="1:5">
      <c r="A348" s="173" t="s">
        <v>2390</v>
      </c>
      <c r="B348" s="173"/>
      <c r="C348" s="173"/>
      <c r="D348" s="173" t="s">
        <v>2391</v>
      </c>
      <c r="E348" s="174">
        <v>175.58</v>
      </c>
    </row>
    <row r="349" s="163" customFormat="1" ht="15" customHeight="1" spans="1:5">
      <c r="A349" s="173" t="s">
        <v>2392</v>
      </c>
      <c r="B349" s="173"/>
      <c r="C349" s="173"/>
      <c r="D349" s="173" t="s">
        <v>2393</v>
      </c>
      <c r="E349" s="174">
        <v>51.58</v>
      </c>
    </row>
    <row r="350" s="163" customFormat="1" ht="15" customHeight="1" spans="1:5">
      <c r="A350" s="173" t="s">
        <v>2394</v>
      </c>
      <c r="B350" s="173"/>
      <c r="C350" s="173"/>
      <c r="D350" s="173" t="s">
        <v>2395</v>
      </c>
      <c r="E350" s="174">
        <v>86.14</v>
      </c>
    </row>
    <row r="351" s="163" customFormat="1" ht="15" customHeight="1" spans="1:5">
      <c r="A351" s="173" t="s">
        <v>2396</v>
      </c>
      <c r="B351" s="173"/>
      <c r="C351" s="173"/>
      <c r="D351" s="173" t="s">
        <v>2395</v>
      </c>
      <c r="E351" s="174">
        <v>86.14</v>
      </c>
    </row>
    <row r="352" s="163" customFormat="1" ht="15" customHeight="1" spans="1:5">
      <c r="A352" s="173" t="s">
        <v>2397</v>
      </c>
      <c r="B352" s="173"/>
      <c r="C352" s="173"/>
      <c r="D352" s="173" t="s">
        <v>2398</v>
      </c>
      <c r="E352" s="174">
        <v>72.5</v>
      </c>
    </row>
    <row r="353" s="163" customFormat="1" ht="15" customHeight="1" spans="1:5">
      <c r="A353" s="173" t="s">
        <v>2399</v>
      </c>
      <c r="B353" s="173"/>
      <c r="C353" s="173"/>
      <c r="D353" s="173" t="s">
        <v>2400</v>
      </c>
      <c r="E353" s="174">
        <v>72.5</v>
      </c>
    </row>
    <row r="354" s="163" customFormat="1" ht="15" customHeight="1" spans="1:5">
      <c r="A354" s="173" t="s">
        <v>2401</v>
      </c>
      <c r="B354" s="173"/>
      <c r="C354" s="173"/>
      <c r="D354" s="173" t="s">
        <v>2402</v>
      </c>
      <c r="E354" s="174">
        <v>44.12</v>
      </c>
    </row>
    <row r="355" s="163" customFormat="1" ht="15" customHeight="1" spans="1:5">
      <c r="A355" s="173" t="s">
        <v>2403</v>
      </c>
      <c r="B355" s="173"/>
      <c r="C355" s="173"/>
      <c r="D355" s="173" t="s">
        <v>1796</v>
      </c>
      <c r="E355" s="174">
        <v>44.12</v>
      </c>
    </row>
    <row r="356" s="163" customFormat="1" ht="15" customHeight="1" spans="1:5">
      <c r="A356" s="173" t="s">
        <v>2404</v>
      </c>
      <c r="B356" s="173"/>
      <c r="C356" s="173"/>
      <c r="D356" s="173" t="s">
        <v>2405</v>
      </c>
      <c r="E356" s="174">
        <v>145.48</v>
      </c>
    </row>
    <row r="357" s="163" customFormat="1" ht="15" customHeight="1" spans="1:5">
      <c r="A357" s="173" t="s">
        <v>2406</v>
      </c>
      <c r="B357" s="173"/>
      <c r="C357" s="173"/>
      <c r="D357" s="173" t="s">
        <v>2405</v>
      </c>
      <c r="E357" s="174">
        <v>145.48</v>
      </c>
    </row>
    <row r="358" s="163" customFormat="1" ht="15" customHeight="1" spans="1:5">
      <c r="A358" s="173" t="s">
        <v>2407</v>
      </c>
      <c r="B358" s="173"/>
      <c r="C358" s="173"/>
      <c r="D358" s="173" t="s">
        <v>1251</v>
      </c>
      <c r="E358" s="174">
        <v>22318.13</v>
      </c>
    </row>
    <row r="359" s="163" customFormat="1" ht="15" customHeight="1" spans="1:5">
      <c r="A359" s="173" t="s">
        <v>2408</v>
      </c>
      <c r="B359" s="173"/>
      <c r="C359" s="173"/>
      <c r="D359" s="173" t="s">
        <v>2409</v>
      </c>
      <c r="E359" s="174">
        <v>2653.66</v>
      </c>
    </row>
    <row r="360" s="163" customFormat="1" ht="15" customHeight="1" spans="1:5">
      <c r="A360" s="173" t="s">
        <v>2410</v>
      </c>
      <c r="B360" s="173"/>
      <c r="C360" s="173"/>
      <c r="D360" s="173" t="s">
        <v>1798</v>
      </c>
      <c r="E360" s="174">
        <v>19.8</v>
      </c>
    </row>
    <row r="361" s="163" customFormat="1" ht="15" customHeight="1" spans="1:5">
      <c r="A361" s="173" t="s">
        <v>2411</v>
      </c>
      <c r="B361" s="173"/>
      <c r="C361" s="173"/>
      <c r="D361" s="173" t="s">
        <v>2412</v>
      </c>
      <c r="E361" s="174">
        <v>1634.22</v>
      </c>
    </row>
    <row r="362" s="163" customFormat="1" ht="15" customHeight="1" spans="1:5">
      <c r="A362" s="173" t="s">
        <v>2413</v>
      </c>
      <c r="B362" s="173"/>
      <c r="C362" s="173"/>
      <c r="D362" s="173" t="s">
        <v>2414</v>
      </c>
      <c r="E362" s="174">
        <v>999.64</v>
      </c>
    </row>
    <row r="363" s="163" customFormat="1" ht="15" customHeight="1" spans="1:5">
      <c r="A363" s="173" t="s">
        <v>2415</v>
      </c>
      <c r="B363" s="173"/>
      <c r="C363" s="173"/>
      <c r="D363" s="173" t="s">
        <v>2416</v>
      </c>
      <c r="E363" s="174">
        <v>142.5</v>
      </c>
    </row>
    <row r="364" s="163" customFormat="1" ht="15" customHeight="1" spans="1:5">
      <c r="A364" s="173" t="s">
        <v>2417</v>
      </c>
      <c r="B364" s="173"/>
      <c r="C364" s="173"/>
      <c r="D364" s="173" t="s">
        <v>2418</v>
      </c>
      <c r="E364" s="174">
        <v>142.5</v>
      </c>
    </row>
    <row r="365" s="163" customFormat="1" ht="15" customHeight="1" spans="1:5">
      <c r="A365" s="173" t="s">
        <v>2419</v>
      </c>
      <c r="B365" s="173"/>
      <c r="C365" s="173"/>
      <c r="D365" s="173" t="s">
        <v>2420</v>
      </c>
      <c r="E365" s="174">
        <v>11911.26</v>
      </c>
    </row>
    <row r="366" s="163" customFormat="1" ht="15" customHeight="1" spans="1:5">
      <c r="A366" s="173" t="s">
        <v>2421</v>
      </c>
      <c r="B366" s="173"/>
      <c r="C366" s="173"/>
      <c r="D366" s="173" t="s">
        <v>2422</v>
      </c>
      <c r="E366" s="174">
        <v>8423.74</v>
      </c>
    </row>
    <row r="367" s="163" customFormat="1" ht="15" customHeight="1" spans="1:5">
      <c r="A367" s="173" t="s">
        <v>2423</v>
      </c>
      <c r="B367" s="173"/>
      <c r="C367" s="173"/>
      <c r="D367" s="173" t="s">
        <v>2424</v>
      </c>
      <c r="E367" s="174">
        <v>763.58</v>
      </c>
    </row>
    <row r="368" s="163" customFormat="1" ht="15" customHeight="1" spans="1:5">
      <c r="A368" s="173" t="s">
        <v>2425</v>
      </c>
      <c r="B368" s="173"/>
      <c r="C368" s="173"/>
      <c r="D368" s="173" t="s">
        <v>2426</v>
      </c>
      <c r="E368" s="174">
        <v>8</v>
      </c>
    </row>
    <row r="369" s="163" customFormat="1" ht="15" customHeight="1" spans="1:5">
      <c r="A369" s="173" t="s">
        <v>2427</v>
      </c>
      <c r="B369" s="173"/>
      <c r="C369" s="173"/>
      <c r="D369" s="173" t="s">
        <v>2428</v>
      </c>
      <c r="E369" s="174">
        <v>2715.93</v>
      </c>
    </row>
    <row r="370" s="163" customFormat="1" ht="15" customHeight="1" spans="1:5">
      <c r="A370" s="173" t="s">
        <v>2429</v>
      </c>
      <c r="B370" s="173"/>
      <c r="C370" s="173"/>
      <c r="D370" s="173" t="s">
        <v>2430</v>
      </c>
      <c r="E370" s="174">
        <v>2172.09</v>
      </c>
    </row>
    <row r="371" s="163" customFormat="1" ht="15" customHeight="1" spans="1:5">
      <c r="A371" s="173" t="s">
        <v>2431</v>
      </c>
      <c r="B371" s="173"/>
      <c r="C371" s="173"/>
      <c r="D371" s="173" t="s">
        <v>2432</v>
      </c>
      <c r="E371" s="174">
        <v>215.59</v>
      </c>
    </row>
    <row r="372" s="163" customFormat="1" ht="15" customHeight="1" spans="1:5">
      <c r="A372" s="173" t="s">
        <v>2433</v>
      </c>
      <c r="B372" s="173"/>
      <c r="C372" s="173"/>
      <c r="D372" s="173" t="s">
        <v>2434</v>
      </c>
      <c r="E372" s="174">
        <v>1918.9</v>
      </c>
    </row>
    <row r="373" s="163" customFormat="1" ht="15" customHeight="1" spans="1:5">
      <c r="A373" s="173" t="s">
        <v>2435</v>
      </c>
      <c r="B373" s="173"/>
      <c r="C373" s="173"/>
      <c r="D373" s="173" t="s">
        <v>2436</v>
      </c>
      <c r="E373" s="174">
        <v>37.6</v>
      </c>
    </row>
    <row r="374" s="163" customFormat="1" ht="15" customHeight="1" spans="1:5">
      <c r="A374" s="173" t="s">
        <v>2437</v>
      </c>
      <c r="B374" s="173"/>
      <c r="C374" s="173"/>
      <c r="D374" s="173" t="s">
        <v>2438</v>
      </c>
      <c r="E374" s="174">
        <v>402.84</v>
      </c>
    </row>
    <row r="375" s="163" customFormat="1" ht="15" customHeight="1" spans="1:5">
      <c r="A375" s="173" t="s">
        <v>2439</v>
      </c>
      <c r="B375" s="173"/>
      <c r="C375" s="173"/>
      <c r="D375" s="173" t="s">
        <v>2440</v>
      </c>
      <c r="E375" s="174">
        <v>402.84</v>
      </c>
    </row>
    <row r="376" s="163" customFormat="1" ht="15" customHeight="1" spans="1:5">
      <c r="A376" s="173" t="s">
        <v>2441</v>
      </c>
      <c r="B376" s="173"/>
      <c r="C376" s="173"/>
      <c r="D376" s="173" t="s">
        <v>2442</v>
      </c>
      <c r="E376" s="174">
        <v>888.97</v>
      </c>
    </row>
    <row r="377" s="163" customFormat="1" ht="15" customHeight="1" spans="1:5">
      <c r="A377" s="173" t="s">
        <v>2443</v>
      </c>
      <c r="B377" s="173"/>
      <c r="C377" s="173"/>
      <c r="D377" s="173" t="s">
        <v>2442</v>
      </c>
      <c r="E377" s="174">
        <v>888.97</v>
      </c>
    </row>
    <row r="378" s="163" customFormat="1" ht="15" customHeight="1" spans="1:5">
      <c r="A378" s="173" t="s">
        <v>2444</v>
      </c>
      <c r="B378" s="173"/>
      <c r="C378" s="173"/>
      <c r="D378" s="173" t="s">
        <v>2445</v>
      </c>
      <c r="E378" s="174">
        <v>139.16</v>
      </c>
    </row>
    <row r="379" s="163" customFormat="1" ht="15" customHeight="1" spans="1:5">
      <c r="A379" s="173" t="s">
        <v>2446</v>
      </c>
      <c r="B379" s="173"/>
      <c r="C379" s="173"/>
      <c r="D379" s="173" t="s">
        <v>2447</v>
      </c>
      <c r="E379" s="174">
        <v>139.16</v>
      </c>
    </row>
    <row r="380" s="163" customFormat="1" ht="15" customHeight="1" spans="1:5">
      <c r="A380" s="173" t="s">
        <v>2448</v>
      </c>
      <c r="B380" s="173"/>
      <c r="C380" s="173"/>
      <c r="D380" s="173" t="s">
        <v>2449</v>
      </c>
      <c r="E380" s="174">
        <v>14.25</v>
      </c>
    </row>
    <row r="381" s="163" customFormat="1" ht="15" customHeight="1" spans="1:5">
      <c r="A381" s="173" t="s">
        <v>2450</v>
      </c>
      <c r="B381" s="173"/>
      <c r="C381" s="173"/>
      <c r="D381" s="173" t="s">
        <v>2449</v>
      </c>
      <c r="E381" s="174">
        <v>14.25</v>
      </c>
    </row>
    <row r="382" s="163" customFormat="1" ht="15" customHeight="1" spans="1:5">
      <c r="A382" s="173" t="s">
        <v>2451</v>
      </c>
      <c r="B382" s="173"/>
      <c r="C382" s="173"/>
      <c r="D382" s="173" t="s">
        <v>2452</v>
      </c>
      <c r="E382" s="174">
        <v>3993.39</v>
      </c>
    </row>
    <row r="383" s="163" customFormat="1" ht="15" customHeight="1" spans="1:5">
      <c r="A383" s="173" t="s">
        <v>2453</v>
      </c>
      <c r="B383" s="173"/>
      <c r="C383" s="173"/>
      <c r="D383" s="173" t="s">
        <v>2452</v>
      </c>
      <c r="E383" s="174">
        <v>3993.39</v>
      </c>
    </row>
    <row r="384" s="163" customFormat="1" ht="15" customHeight="1" spans="1:5">
      <c r="A384" s="173" t="s">
        <v>2454</v>
      </c>
      <c r="B384" s="173"/>
      <c r="C384" s="173"/>
      <c r="D384" s="173" t="s">
        <v>1314</v>
      </c>
      <c r="E384" s="174">
        <v>228415.18</v>
      </c>
    </row>
    <row r="385" s="163" customFormat="1" ht="15" customHeight="1" spans="1:5">
      <c r="A385" s="173" t="s">
        <v>2455</v>
      </c>
      <c r="B385" s="173"/>
      <c r="C385" s="173"/>
      <c r="D385" s="173" t="s">
        <v>2456</v>
      </c>
      <c r="E385" s="174">
        <v>140004.49</v>
      </c>
    </row>
    <row r="386" s="163" customFormat="1" ht="15" customHeight="1" spans="1:5">
      <c r="A386" s="173" t="s">
        <v>2457</v>
      </c>
      <c r="B386" s="173"/>
      <c r="C386" s="173"/>
      <c r="D386" s="173" t="s">
        <v>1796</v>
      </c>
      <c r="E386" s="174">
        <v>5565.63</v>
      </c>
    </row>
    <row r="387" s="163" customFormat="1" ht="15" customHeight="1" spans="1:5">
      <c r="A387" s="173" t="s">
        <v>2458</v>
      </c>
      <c r="B387" s="173"/>
      <c r="C387" s="173"/>
      <c r="D387" s="173" t="s">
        <v>1798</v>
      </c>
      <c r="E387" s="174">
        <v>1284.81</v>
      </c>
    </row>
    <row r="388" s="163" customFormat="1" ht="15" customHeight="1" spans="1:5">
      <c r="A388" s="173" t="s">
        <v>2459</v>
      </c>
      <c r="B388" s="173"/>
      <c r="C388" s="173"/>
      <c r="D388" s="173" t="s">
        <v>2460</v>
      </c>
      <c r="E388" s="174">
        <v>1486.56</v>
      </c>
    </row>
    <row r="389" s="163" customFormat="1" ht="15" customHeight="1" spans="1:5">
      <c r="A389" s="173" t="s">
        <v>2461</v>
      </c>
      <c r="B389" s="173"/>
      <c r="C389" s="173"/>
      <c r="D389" s="173" t="s">
        <v>2462</v>
      </c>
      <c r="E389" s="174">
        <v>536.18</v>
      </c>
    </row>
    <row r="390" s="163" customFormat="1" ht="15" customHeight="1" spans="1:5">
      <c r="A390" s="173" t="s">
        <v>2463</v>
      </c>
      <c r="B390" s="173"/>
      <c r="C390" s="173"/>
      <c r="D390" s="173" t="s">
        <v>2464</v>
      </c>
      <c r="E390" s="174">
        <v>100</v>
      </c>
    </row>
    <row r="391" s="163" customFormat="1" ht="15" customHeight="1" spans="1:5">
      <c r="A391" s="173" t="s">
        <v>2465</v>
      </c>
      <c r="B391" s="173"/>
      <c r="C391" s="173"/>
      <c r="D391" s="173" t="s">
        <v>2466</v>
      </c>
      <c r="E391" s="174">
        <v>131031.3</v>
      </c>
    </row>
    <row r="392" s="163" customFormat="1" ht="15" customHeight="1" spans="1:5">
      <c r="A392" s="173" t="s">
        <v>2467</v>
      </c>
      <c r="B392" s="173"/>
      <c r="C392" s="173"/>
      <c r="D392" s="173" t="s">
        <v>2468</v>
      </c>
      <c r="E392" s="174">
        <v>66264.16</v>
      </c>
    </row>
    <row r="393" s="163" customFormat="1" ht="15" customHeight="1" spans="1:5">
      <c r="A393" s="173" t="s">
        <v>2469</v>
      </c>
      <c r="B393" s="173"/>
      <c r="C393" s="173"/>
      <c r="D393" s="173" t="s">
        <v>2470</v>
      </c>
      <c r="E393" s="174">
        <v>1476.18</v>
      </c>
    </row>
    <row r="394" s="163" customFormat="1" ht="15" customHeight="1" spans="1:5">
      <c r="A394" s="173" t="s">
        <v>2471</v>
      </c>
      <c r="B394" s="173"/>
      <c r="C394" s="173"/>
      <c r="D394" s="173" t="s">
        <v>2472</v>
      </c>
      <c r="E394" s="174">
        <v>64787.97</v>
      </c>
    </row>
    <row r="395" s="163" customFormat="1" ht="15" customHeight="1" spans="1:5">
      <c r="A395" s="173" t="s">
        <v>2473</v>
      </c>
      <c r="B395" s="173"/>
      <c r="C395" s="173"/>
      <c r="D395" s="173" t="s">
        <v>2474</v>
      </c>
      <c r="E395" s="174">
        <v>20693.3</v>
      </c>
    </row>
    <row r="396" s="163" customFormat="1" ht="15" customHeight="1" spans="1:5">
      <c r="A396" s="173" t="s">
        <v>2475</v>
      </c>
      <c r="B396" s="173"/>
      <c r="C396" s="173"/>
      <c r="D396" s="173" t="s">
        <v>2474</v>
      </c>
      <c r="E396" s="174">
        <v>20693.3</v>
      </c>
    </row>
    <row r="397" s="163" customFormat="1" ht="15" customHeight="1" spans="1:5">
      <c r="A397" s="173" t="s">
        <v>2476</v>
      </c>
      <c r="B397" s="173"/>
      <c r="C397" s="173"/>
      <c r="D397" s="173" t="s">
        <v>2477</v>
      </c>
      <c r="E397" s="174">
        <v>697.44</v>
      </c>
    </row>
    <row r="398" s="163" customFormat="1" ht="15" customHeight="1" spans="1:5">
      <c r="A398" s="173" t="s">
        <v>2478</v>
      </c>
      <c r="B398" s="173"/>
      <c r="C398" s="173"/>
      <c r="D398" s="173" t="s">
        <v>2477</v>
      </c>
      <c r="E398" s="174">
        <v>697.44</v>
      </c>
    </row>
    <row r="399" s="163" customFormat="1" ht="15" customHeight="1" spans="1:5">
      <c r="A399" s="173" t="s">
        <v>2479</v>
      </c>
      <c r="B399" s="173"/>
      <c r="C399" s="173"/>
      <c r="D399" s="173" t="s">
        <v>2480</v>
      </c>
      <c r="E399" s="174">
        <v>755.78</v>
      </c>
    </row>
    <row r="400" s="163" customFormat="1" ht="15" customHeight="1" spans="1:5">
      <c r="A400" s="173" t="s">
        <v>2481</v>
      </c>
      <c r="B400" s="173"/>
      <c r="C400" s="173"/>
      <c r="D400" s="173" t="s">
        <v>2480</v>
      </c>
      <c r="E400" s="174">
        <v>755.78</v>
      </c>
    </row>
    <row r="401" s="163" customFormat="1" ht="15" customHeight="1" spans="1:5">
      <c r="A401" s="173" t="s">
        <v>2482</v>
      </c>
      <c r="B401" s="173"/>
      <c r="C401" s="173"/>
      <c r="D401" s="173" t="s">
        <v>1334</v>
      </c>
      <c r="E401" s="174">
        <v>95644.12</v>
      </c>
    </row>
    <row r="402" s="163" customFormat="1" ht="15" customHeight="1" spans="1:5">
      <c r="A402" s="173" t="s">
        <v>2483</v>
      </c>
      <c r="B402" s="173"/>
      <c r="C402" s="173"/>
      <c r="D402" s="173" t="s">
        <v>2484</v>
      </c>
      <c r="E402" s="174">
        <v>38152.05</v>
      </c>
    </row>
    <row r="403" s="163" customFormat="1" ht="15" customHeight="1" spans="1:5">
      <c r="A403" s="173" t="s">
        <v>2485</v>
      </c>
      <c r="B403" s="173"/>
      <c r="C403" s="173"/>
      <c r="D403" s="173" t="s">
        <v>1796</v>
      </c>
      <c r="E403" s="174">
        <v>3489.01</v>
      </c>
    </row>
    <row r="404" s="163" customFormat="1" ht="15" customHeight="1" spans="1:5">
      <c r="A404" s="173" t="s">
        <v>2486</v>
      </c>
      <c r="B404" s="173"/>
      <c r="C404" s="173"/>
      <c r="D404" s="173" t="s">
        <v>1798</v>
      </c>
      <c r="E404" s="174">
        <v>126.37</v>
      </c>
    </row>
    <row r="405" s="163" customFormat="1" ht="15" customHeight="1" spans="1:5">
      <c r="A405" s="173" t="s">
        <v>2487</v>
      </c>
      <c r="B405" s="173"/>
      <c r="C405" s="173"/>
      <c r="D405" s="173" t="s">
        <v>1818</v>
      </c>
      <c r="E405" s="174">
        <v>439.42</v>
      </c>
    </row>
    <row r="406" ht="13.5" spans="1:5">
      <c r="A406" s="173" t="s">
        <v>2488</v>
      </c>
      <c r="B406" s="173"/>
      <c r="C406" s="173"/>
      <c r="D406" s="173" t="s">
        <v>2489</v>
      </c>
      <c r="E406" s="174">
        <v>436.94</v>
      </c>
    </row>
    <row r="407" ht="13.5" spans="1:5">
      <c r="A407" s="173" t="s">
        <v>2490</v>
      </c>
      <c r="B407" s="173"/>
      <c r="C407" s="173"/>
      <c r="D407" s="173" t="s">
        <v>2491</v>
      </c>
      <c r="E407" s="174">
        <v>1045.64</v>
      </c>
    </row>
    <row r="408" ht="13.5" spans="1:5">
      <c r="A408" s="173" t="s">
        <v>2492</v>
      </c>
      <c r="B408" s="173"/>
      <c r="C408" s="173"/>
      <c r="D408" s="173" t="s">
        <v>2493</v>
      </c>
      <c r="E408" s="174">
        <v>88.12</v>
      </c>
    </row>
    <row r="409" ht="13.5" spans="1:5">
      <c r="A409" s="173" t="s">
        <v>2494</v>
      </c>
      <c r="B409" s="173"/>
      <c r="C409" s="173"/>
      <c r="D409" s="173" t="s">
        <v>2495</v>
      </c>
      <c r="E409" s="174">
        <v>15.68</v>
      </c>
    </row>
    <row r="410" ht="13.5" spans="1:5">
      <c r="A410" s="173" t="s">
        <v>2496</v>
      </c>
      <c r="B410" s="173"/>
      <c r="C410" s="173"/>
      <c r="D410" s="173" t="s">
        <v>2497</v>
      </c>
      <c r="E410" s="174">
        <v>44</v>
      </c>
    </row>
    <row r="411" ht="13.5" spans="1:5">
      <c r="A411" s="173" t="s">
        <v>2498</v>
      </c>
      <c r="B411" s="173"/>
      <c r="C411" s="173"/>
      <c r="D411" s="173" t="s">
        <v>2499</v>
      </c>
      <c r="E411" s="174">
        <v>3387</v>
      </c>
    </row>
    <row r="412" ht="13.5" spans="1:5">
      <c r="A412" s="173" t="s">
        <v>2500</v>
      </c>
      <c r="B412" s="173"/>
      <c r="C412" s="173"/>
      <c r="D412" s="173" t="s">
        <v>2501</v>
      </c>
      <c r="E412" s="174">
        <v>487.68</v>
      </c>
    </row>
    <row r="413" ht="13.5" spans="1:5">
      <c r="A413" s="173" t="s">
        <v>2502</v>
      </c>
      <c r="B413" s="173"/>
      <c r="C413" s="173"/>
      <c r="D413" s="173" t="s">
        <v>2503</v>
      </c>
      <c r="E413" s="174">
        <v>4446.82</v>
      </c>
    </row>
    <row r="414" ht="13.5" spans="1:5">
      <c r="A414" s="173" t="s">
        <v>2504</v>
      </c>
      <c r="B414" s="173"/>
      <c r="C414" s="173"/>
      <c r="D414" s="173" t="s">
        <v>2505</v>
      </c>
      <c r="E414" s="174">
        <v>590.21</v>
      </c>
    </row>
    <row r="415" ht="13.5" spans="1:5">
      <c r="A415" s="173" t="s">
        <v>2506</v>
      </c>
      <c r="B415" s="173"/>
      <c r="C415" s="173"/>
      <c r="D415" s="173" t="s">
        <v>2507</v>
      </c>
      <c r="E415" s="174">
        <v>43</v>
      </c>
    </row>
    <row r="416" ht="13.5" spans="1:5">
      <c r="A416" s="173" t="s">
        <v>2508</v>
      </c>
      <c r="B416" s="173"/>
      <c r="C416" s="173"/>
      <c r="D416" s="173" t="s">
        <v>2509</v>
      </c>
      <c r="E416" s="174">
        <v>6230.52</v>
      </c>
    </row>
    <row r="417" ht="13.5" spans="1:5">
      <c r="A417" s="173" t="s">
        <v>2510</v>
      </c>
      <c r="B417" s="173"/>
      <c r="C417" s="173"/>
      <c r="D417" s="173" t="s">
        <v>2511</v>
      </c>
      <c r="E417" s="174">
        <v>252.67</v>
      </c>
    </row>
    <row r="418" ht="13.5" spans="1:5">
      <c r="A418" s="173" t="s">
        <v>2512</v>
      </c>
      <c r="B418" s="173"/>
      <c r="C418" s="173"/>
      <c r="D418" s="173" t="s">
        <v>2513</v>
      </c>
      <c r="E418" s="174">
        <v>25.05</v>
      </c>
    </row>
    <row r="419" ht="13.5" spans="1:5">
      <c r="A419" s="173" t="s">
        <v>2514</v>
      </c>
      <c r="B419" s="173"/>
      <c r="C419" s="173"/>
      <c r="D419" s="173" t="s">
        <v>2515</v>
      </c>
      <c r="E419" s="174">
        <v>950.74</v>
      </c>
    </row>
    <row r="420" ht="13.5" spans="1:5">
      <c r="A420" s="173" t="s">
        <v>2516</v>
      </c>
      <c r="B420" s="173"/>
      <c r="C420" s="173"/>
      <c r="D420" s="173" t="s">
        <v>2517</v>
      </c>
      <c r="E420" s="174">
        <v>266.01</v>
      </c>
    </row>
    <row r="421" ht="13.5" spans="1:5">
      <c r="A421" s="173" t="s">
        <v>2518</v>
      </c>
      <c r="B421" s="173"/>
      <c r="C421" s="173"/>
      <c r="D421" s="173" t="s">
        <v>2519</v>
      </c>
      <c r="E421" s="174">
        <v>5180.68</v>
      </c>
    </row>
    <row r="422" ht="13.5" spans="1:5">
      <c r="A422" s="173" t="s">
        <v>2520</v>
      </c>
      <c r="B422" s="173"/>
      <c r="C422" s="173"/>
      <c r="D422" s="173" t="s">
        <v>2521</v>
      </c>
      <c r="E422" s="174">
        <v>10606.49</v>
      </c>
    </row>
    <row r="423" ht="13.5" spans="1:5">
      <c r="A423" s="173" t="s">
        <v>2522</v>
      </c>
      <c r="B423" s="173"/>
      <c r="C423" s="173"/>
      <c r="D423" s="173" t="s">
        <v>2523</v>
      </c>
      <c r="E423" s="174">
        <v>1253.52</v>
      </c>
    </row>
    <row r="424" ht="13.5" spans="1:5">
      <c r="A424" s="173" t="s">
        <v>2524</v>
      </c>
      <c r="B424" s="173"/>
      <c r="C424" s="173"/>
      <c r="D424" s="173" t="s">
        <v>2525</v>
      </c>
      <c r="E424" s="174">
        <v>2.18</v>
      </c>
    </row>
    <row r="425" ht="13.5" spans="1:5">
      <c r="A425" s="173" t="s">
        <v>2526</v>
      </c>
      <c r="B425" s="173"/>
      <c r="C425" s="173"/>
      <c r="D425" s="173" t="s">
        <v>2527</v>
      </c>
      <c r="E425" s="174">
        <v>175.83</v>
      </c>
    </row>
    <row r="426" ht="13.5" spans="1:5">
      <c r="A426" s="173" t="s">
        <v>2528</v>
      </c>
      <c r="B426" s="173"/>
      <c r="C426" s="173"/>
      <c r="D426" s="173" t="s">
        <v>2529</v>
      </c>
      <c r="E426" s="174">
        <v>155.23</v>
      </c>
    </row>
    <row r="427" ht="13.5" spans="1:5">
      <c r="A427" s="173" t="s">
        <v>2530</v>
      </c>
      <c r="B427" s="173"/>
      <c r="C427" s="173"/>
      <c r="D427" s="173" t="s">
        <v>2531</v>
      </c>
      <c r="E427" s="174">
        <v>50</v>
      </c>
    </row>
    <row r="428" ht="13.5" spans="1:5">
      <c r="A428" s="173" t="s">
        <v>2532</v>
      </c>
      <c r="B428" s="173"/>
      <c r="C428" s="173"/>
      <c r="D428" s="173" t="s">
        <v>2533</v>
      </c>
      <c r="E428" s="174">
        <v>147.45</v>
      </c>
    </row>
    <row r="429" ht="13.5" spans="1:5">
      <c r="A429" s="173" t="s">
        <v>2534</v>
      </c>
      <c r="B429" s="173"/>
      <c r="C429" s="173"/>
      <c r="D429" s="173" t="s">
        <v>2535</v>
      </c>
      <c r="E429" s="174">
        <v>722.83</v>
      </c>
    </row>
    <row r="430" ht="13.5" spans="1:5">
      <c r="A430" s="173" t="s">
        <v>2536</v>
      </c>
      <c r="B430" s="173"/>
      <c r="C430" s="173"/>
      <c r="D430" s="173" t="s">
        <v>2537</v>
      </c>
      <c r="E430" s="174">
        <v>33678.72</v>
      </c>
    </row>
    <row r="431" ht="13.5" spans="1:5">
      <c r="A431" s="173" t="s">
        <v>2538</v>
      </c>
      <c r="B431" s="173"/>
      <c r="C431" s="173"/>
      <c r="D431" s="173" t="s">
        <v>1796</v>
      </c>
      <c r="E431" s="174">
        <v>2993.05</v>
      </c>
    </row>
    <row r="432" ht="13.5" spans="1:5">
      <c r="A432" s="173" t="s">
        <v>2539</v>
      </c>
      <c r="B432" s="173"/>
      <c r="C432" s="173"/>
      <c r="D432" s="173" t="s">
        <v>1798</v>
      </c>
      <c r="E432" s="174">
        <v>266.29</v>
      </c>
    </row>
    <row r="433" ht="13.5" spans="1:5">
      <c r="A433" s="173" t="s">
        <v>2540</v>
      </c>
      <c r="B433" s="173"/>
      <c r="C433" s="173"/>
      <c r="D433" s="173" t="s">
        <v>2541</v>
      </c>
      <c r="E433" s="174">
        <v>0.39</v>
      </c>
    </row>
    <row r="434" ht="13.5" spans="1:5">
      <c r="A434" s="173" t="s">
        <v>2542</v>
      </c>
      <c r="B434" s="173"/>
      <c r="C434" s="173"/>
      <c r="D434" s="173" t="s">
        <v>2543</v>
      </c>
      <c r="E434" s="174">
        <v>27936.01</v>
      </c>
    </row>
    <row r="435" ht="13.5" spans="1:5">
      <c r="A435" s="173" t="s">
        <v>2544</v>
      </c>
      <c r="B435" s="173"/>
      <c r="C435" s="173"/>
      <c r="D435" s="173" t="s">
        <v>2545</v>
      </c>
      <c r="E435" s="174">
        <v>724.33</v>
      </c>
    </row>
    <row r="436" ht="13.5" spans="1:5">
      <c r="A436" s="173" t="s">
        <v>2546</v>
      </c>
      <c r="B436" s="173"/>
      <c r="C436" s="173"/>
      <c r="D436" s="173" t="s">
        <v>2547</v>
      </c>
      <c r="E436" s="174">
        <v>44.5</v>
      </c>
    </row>
    <row r="437" ht="13.5" spans="1:5">
      <c r="A437" s="173" t="s">
        <v>2548</v>
      </c>
      <c r="B437" s="173"/>
      <c r="C437" s="173"/>
      <c r="D437" s="173" t="s">
        <v>2549</v>
      </c>
      <c r="E437" s="174">
        <v>61</v>
      </c>
    </row>
    <row r="438" ht="13.5" spans="1:5">
      <c r="A438" s="173" t="s">
        <v>2550</v>
      </c>
      <c r="B438" s="173"/>
      <c r="C438" s="173"/>
      <c r="D438" s="173" t="s">
        <v>2551</v>
      </c>
      <c r="E438" s="174">
        <v>28.78</v>
      </c>
    </row>
    <row r="439" ht="13.5" spans="1:5">
      <c r="A439" s="173" t="s">
        <v>2552</v>
      </c>
      <c r="B439" s="173"/>
      <c r="C439" s="173"/>
      <c r="D439" s="173" t="s">
        <v>2553</v>
      </c>
      <c r="E439" s="174">
        <v>35</v>
      </c>
    </row>
    <row r="440" ht="13.5" spans="1:5">
      <c r="A440" s="173" t="s">
        <v>2554</v>
      </c>
      <c r="B440" s="173"/>
      <c r="C440" s="173"/>
      <c r="D440" s="173" t="s">
        <v>2555</v>
      </c>
      <c r="E440" s="174">
        <v>69.62</v>
      </c>
    </row>
    <row r="441" ht="13.5" spans="1:5">
      <c r="A441" s="173" t="s">
        <v>2556</v>
      </c>
      <c r="B441" s="173"/>
      <c r="C441" s="173"/>
      <c r="D441" s="173" t="s">
        <v>2557</v>
      </c>
      <c r="E441" s="174">
        <v>893.61</v>
      </c>
    </row>
    <row r="442" ht="13.5" spans="1:5">
      <c r="A442" s="173" t="s">
        <v>2558</v>
      </c>
      <c r="B442" s="173"/>
      <c r="C442" s="173"/>
      <c r="D442" s="173" t="s">
        <v>2559</v>
      </c>
      <c r="E442" s="174">
        <v>20</v>
      </c>
    </row>
    <row r="443" ht="13.5" spans="1:5">
      <c r="A443" s="173" t="s">
        <v>2560</v>
      </c>
      <c r="B443" s="173"/>
      <c r="C443" s="173"/>
      <c r="D443" s="173" t="s">
        <v>2561</v>
      </c>
      <c r="E443" s="174">
        <v>86.99</v>
      </c>
    </row>
    <row r="444" ht="13.5" spans="1:5">
      <c r="A444" s="173" t="s">
        <v>2562</v>
      </c>
      <c r="B444" s="173"/>
      <c r="C444" s="173"/>
      <c r="D444" s="173" t="s">
        <v>2563</v>
      </c>
      <c r="E444" s="174">
        <v>105</v>
      </c>
    </row>
    <row r="445" ht="13.5" spans="1:5">
      <c r="A445" s="173" t="s">
        <v>2564</v>
      </c>
      <c r="B445" s="173"/>
      <c r="C445" s="173"/>
      <c r="D445" s="173" t="s">
        <v>2565</v>
      </c>
      <c r="E445" s="174">
        <v>414.14</v>
      </c>
    </row>
    <row r="446" ht="13.5" spans="1:5">
      <c r="A446" s="173" t="s">
        <v>2566</v>
      </c>
      <c r="B446" s="173"/>
      <c r="C446" s="173"/>
      <c r="D446" s="173" t="s">
        <v>2567</v>
      </c>
      <c r="E446" s="174">
        <v>10229.22</v>
      </c>
    </row>
    <row r="447" ht="13.5" spans="1:5">
      <c r="A447" s="173" t="s">
        <v>2568</v>
      </c>
      <c r="B447" s="173"/>
      <c r="C447" s="173"/>
      <c r="D447" s="173" t="s">
        <v>2569</v>
      </c>
      <c r="E447" s="174">
        <v>3570.94</v>
      </c>
    </row>
    <row r="448" ht="13.5" spans="1:5">
      <c r="A448" s="173" t="s">
        <v>2570</v>
      </c>
      <c r="B448" s="173"/>
      <c r="C448" s="173"/>
      <c r="D448" s="173" t="s">
        <v>2571</v>
      </c>
      <c r="E448" s="174">
        <v>50</v>
      </c>
    </row>
    <row r="449" ht="13.5" spans="1:5">
      <c r="A449" s="173" t="s">
        <v>2572</v>
      </c>
      <c r="B449" s="173"/>
      <c r="C449" s="173"/>
      <c r="D449" s="173" t="s">
        <v>2573</v>
      </c>
      <c r="E449" s="174">
        <v>6608.28</v>
      </c>
    </row>
    <row r="450" ht="13.5" spans="1:5">
      <c r="A450" s="173" t="s">
        <v>2574</v>
      </c>
      <c r="B450" s="173"/>
      <c r="C450" s="173"/>
      <c r="D450" s="173" t="s">
        <v>2575</v>
      </c>
      <c r="E450" s="174">
        <v>10000.16</v>
      </c>
    </row>
    <row r="451" ht="13.5" spans="1:5">
      <c r="A451" s="173" t="s">
        <v>2576</v>
      </c>
      <c r="B451" s="173"/>
      <c r="C451" s="173"/>
      <c r="D451" s="173" t="s">
        <v>2577</v>
      </c>
      <c r="E451" s="174">
        <v>9348.16</v>
      </c>
    </row>
    <row r="452" ht="13.5" spans="1:5">
      <c r="A452" s="173" t="s">
        <v>2578</v>
      </c>
      <c r="B452" s="173"/>
      <c r="C452" s="173"/>
      <c r="D452" s="173" t="s">
        <v>2579</v>
      </c>
      <c r="E452" s="174">
        <v>652</v>
      </c>
    </row>
    <row r="453" ht="13.5" spans="1:5">
      <c r="A453" s="173" t="s">
        <v>2580</v>
      </c>
      <c r="B453" s="173"/>
      <c r="C453" s="173"/>
      <c r="D453" s="173" t="s">
        <v>2581</v>
      </c>
      <c r="E453" s="174">
        <v>46.44</v>
      </c>
    </row>
    <row r="454" ht="13.5" spans="1:5">
      <c r="A454" s="173" t="s">
        <v>2582</v>
      </c>
      <c r="B454" s="173"/>
      <c r="C454" s="173"/>
      <c r="D454" s="173" t="s">
        <v>2583</v>
      </c>
      <c r="E454" s="174">
        <v>46.44</v>
      </c>
    </row>
    <row r="455" ht="13.5" spans="1:5">
      <c r="A455" s="173" t="s">
        <v>2584</v>
      </c>
      <c r="B455" s="173"/>
      <c r="C455" s="173"/>
      <c r="D455" s="173" t="s">
        <v>2585</v>
      </c>
      <c r="E455" s="174">
        <v>1598.01</v>
      </c>
    </row>
    <row r="456" ht="13.5" spans="1:5">
      <c r="A456" s="173" t="s">
        <v>2586</v>
      </c>
      <c r="B456" s="173"/>
      <c r="C456" s="173"/>
      <c r="D456" s="173" t="s">
        <v>2587</v>
      </c>
      <c r="E456" s="174">
        <v>1598.01</v>
      </c>
    </row>
    <row r="457" ht="13.5" spans="1:5">
      <c r="A457" s="173" t="s">
        <v>2588</v>
      </c>
      <c r="B457" s="173"/>
      <c r="C457" s="173"/>
      <c r="D457" s="173" t="s">
        <v>2589</v>
      </c>
      <c r="E457" s="174">
        <v>686</v>
      </c>
    </row>
    <row r="458" ht="13.5" spans="1:5">
      <c r="A458" s="173" t="s">
        <v>2590</v>
      </c>
      <c r="B458" s="173"/>
      <c r="C458" s="173"/>
      <c r="D458" s="173" t="s">
        <v>2589</v>
      </c>
      <c r="E458" s="174">
        <v>686</v>
      </c>
    </row>
    <row r="459" ht="13.5" spans="1:5">
      <c r="A459" s="173" t="s">
        <v>2591</v>
      </c>
      <c r="B459" s="173"/>
      <c r="C459" s="173"/>
      <c r="D459" s="173" t="s">
        <v>1426</v>
      </c>
      <c r="E459" s="174">
        <v>37834.62</v>
      </c>
    </row>
    <row r="460" ht="13.5" spans="1:5">
      <c r="A460" s="173" t="s">
        <v>2592</v>
      </c>
      <c r="B460" s="173"/>
      <c r="C460" s="173"/>
      <c r="D460" s="173" t="s">
        <v>2593</v>
      </c>
      <c r="E460" s="174">
        <v>27671.66</v>
      </c>
    </row>
    <row r="461" ht="13.5" spans="1:5">
      <c r="A461" s="173" t="s">
        <v>2594</v>
      </c>
      <c r="B461" s="173"/>
      <c r="C461" s="173"/>
      <c r="D461" s="173" t="s">
        <v>1796</v>
      </c>
      <c r="E461" s="174">
        <v>2001.18</v>
      </c>
    </row>
    <row r="462" ht="13.5" spans="1:5">
      <c r="A462" s="173" t="s">
        <v>2595</v>
      </c>
      <c r="B462" s="173"/>
      <c r="C462" s="173"/>
      <c r="D462" s="173" t="s">
        <v>2596</v>
      </c>
      <c r="E462" s="174">
        <v>10313.07</v>
      </c>
    </row>
    <row r="463" ht="13.5" spans="1:5">
      <c r="A463" s="173" t="s">
        <v>2597</v>
      </c>
      <c r="B463" s="173"/>
      <c r="C463" s="173"/>
      <c r="D463" s="173" t="s">
        <v>2598</v>
      </c>
      <c r="E463" s="174">
        <v>8324.36</v>
      </c>
    </row>
    <row r="464" ht="13.5" spans="1:5">
      <c r="A464" s="173" t="s">
        <v>2599</v>
      </c>
      <c r="B464" s="173"/>
      <c r="C464" s="173"/>
      <c r="D464" s="173" t="s">
        <v>2600</v>
      </c>
      <c r="E464" s="174">
        <v>1.99</v>
      </c>
    </row>
    <row r="465" ht="13.5" spans="1:5">
      <c r="A465" s="173" t="s">
        <v>2601</v>
      </c>
      <c r="B465" s="173"/>
      <c r="C465" s="173"/>
      <c r="D465" s="173" t="s">
        <v>2602</v>
      </c>
      <c r="E465" s="174">
        <v>1549.43</v>
      </c>
    </row>
    <row r="466" ht="13.5" spans="1:5">
      <c r="A466" s="173" t="s">
        <v>2603</v>
      </c>
      <c r="B466" s="173"/>
      <c r="C466" s="173"/>
      <c r="D466" s="173" t="s">
        <v>2604</v>
      </c>
      <c r="E466" s="174">
        <v>5481.63</v>
      </c>
    </row>
    <row r="467" ht="13.5" spans="1:5">
      <c r="A467" s="173" t="s">
        <v>2605</v>
      </c>
      <c r="B467" s="173"/>
      <c r="C467" s="173"/>
      <c r="D467" s="173" t="s">
        <v>2606</v>
      </c>
      <c r="E467" s="174">
        <v>130.67</v>
      </c>
    </row>
    <row r="468" ht="13.5" spans="1:5">
      <c r="A468" s="173" t="s">
        <v>2607</v>
      </c>
      <c r="B468" s="173"/>
      <c r="C468" s="173"/>
      <c r="D468" s="173" t="s">
        <v>2608</v>
      </c>
      <c r="E468" s="174">
        <v>95.78</v>
      </c>
    </row>
    <row r="469" ht="13.5" spans="1:5">
      <c r="A469" s="173" t="s">
        <v>2609</v>
      </c>
      <c r="B469" s="173"/>
      <c r="C469" s="173"/>
      <c r="D469" s="173" t="s">
        <v>2610</v>
      </c>
      <c r="E469" s="174">
        <v>34.89</v>
      </c>
    </row>
    <row r="470" ht="13.5" spans="1:5">
      <c r="A470" s="173" t="s">
        <v>2611</v>
      </c>
      <c r="B470" s="173"/>
      <c r="C470" s="173"/>
      <c r="D470" s="173" t="s">
        <v>2612</v>
      </c>
      <c r="E470" s="174">
        <v>10032.29</v>
      </c>
    </row>
    <row r="471" ht="13.5" spans="1:5">
      <c r="A471" s="173" t="s">
        <v>2613</v>
      </c>
      <c r="B471" s="173"/>
      <c r="C471" s="173"/>
      <c r="D471" s="173" t="s">
        <v>2614</v>
      </c>
      <c r="E471" s="174">
        <v>8824.96</v>
      </c>
    </row>
    <row r="472" ht="13.5" spans="1:5">
      <c r="A472" s="173" t="s">
        <v>2615</v>
      </c>
      <c r="B472" s="173"/>
      <c r="C472" s="173"/>
      <c r="D472" s="173" t="s">
        <v>2612</v>
      </c>
      <c r="E472" s="174">
        <v>1207.32</v>
      </c>
    </row>
    <row r="473" ht="13.5" spans="1:5">
      <c r="A473" s="173" t="s">
        <v>2616</v>
      </c>
      <c r="B473" s="173"/>
      <c r="C473" s="173"/>
      <c r="D473" s="173" t="s">
        <v>1465</v>
      </c>
      <c r="E473" s="174">
        <v>43075.56</v>
      </c>
    </row>
    <row r="474" ht="13.5" spans="1:5">
      <c r="A474" s="173" t="s">
        <v>2617</v>
      </c>
      <c r="B474" s="173"/>
      <c r="C474" s="173"/>
      <c r="D474" s="173" t="s">
        <v>2618</v>
      </c>
      <c r="E474" s="174">
        <v>1266.88</v>
      </c>
    </row>
    <row r="475" ht="13.5" spans="1:5">
      <c r="A475" s="173" t="s">
        <v>2619</v>
      </c>
      <c r="B475" s="173"/>
      <c r="C475" s="173"/>
      <c r="D475" s="173" t="s">
        <v>1796</v>
      </c>
      <c r="E475" s="174">
        <v>120.42</v>
      </c>
    </row>
    <row r="476" ht="13.5" spans="1:5">
      <c r="A476" s="173" t="s">
        <v>2620</v>
      </c>
      <c r="B476" s="173"/>
      <c r="C476" s="173"/>
      <c r="D476" s="173" t="s">
        <v>1798</v>
      </c>
      <c r="E476" s="174">
        <v>68.29</v>
      </c>
    </row>
    <row r="477" ht="13.5" spans="1:5">
      <c r="A477" s="173" t="s">
        <v>2621</v>
      </c>
      <c r="B477" s="173"/>
      <c r="C477" s="173"/>
      <c r="D477" s="173" t="s">
        <v>2622</v>
      </c>
      <c r="E477" s="174">
        <v>1078.18</v>
      </c>
    </row>
    <row r="478" ht="13.5" spans="1:5">
      <c r="A478" s="173" t="s">
        <v>2623</v>
      </c>
      <c r="B478" s="173"/>
      <c r="C478" s="173"/>
      <c r="D478" s="173" t="s">
        <v>2624</v>
      </c>
      <c r="E478" s="174">
        <v>145.14</v>
      </c>
    </row>
    <row r="479" ht="13.5" spans="1:5">
      <c r="A479" s="173" t="s">
        <v>2625</v>
      </c>
      <c r="B479" s="173"/>
      <c r="C479" s="173"/>
      <c r="D479" s="173" t="s">
        <v>2626</v>
      </c>
      <c r="E479" s="174">
        <v>145.14</v>
      </c>
    </row>
    <row r="480" ht="13.5" spans="1:5">
      <c r="A480" s="173" t="s">
        <v>2627</v>
      </c>
      <c r="B480" s="173"/>
      <c r="C480" s="173"/>
      <c r="D480" s="173" t="s">
        <v>2628</v>
      </c>
      <c r="E480" s="174">
        <v>942.59</v>
      </c>
    </row>
    <row r="481" ht="13.5" spans="1:5">
      <c r="A481" s="173" t="s">
        <v>2629</v>
      </c>
      <c r="B481" s="173"/>
      <c r="C481" s="173"/>
      <c r="D481" s="173" t="s">
        <v>1796</v>
      </c>
      <c r="E481" s="174">
        <v>346.89</v>
      </c>
    </row>
    <row r="482" ht="13.5" spans="1:5">
      <c r="A482" s="173" t="s">
        <v>2630</v>
      </c>
      <c r="B482" s="173"/>
      <c r="C482" s="173"/>
      <c r="D482" s="173" t="s">
        <v>1798</v>
      </c>
      <c r="E482" s="174">
        <v>187.67</v>
      </c>
    </row>
    <row r="483" ht="13.5" spans="1:5">
      <c r="A483" s="173" t="s">
        <v>2631</v>
      </c>
      <c r="B483" s="173"/>
      <c r="C483" s="173"/>
      <c r="D483" s="173" t="s">
        <v>2632</v>
      </c>
      <c r="E483" s="174">
        <v>108.71</v>
      </c>
    </row>
    <row r="484" ht="13.5" spans="1:5">
      <c r="A484" s="173" t="s">
        <v>2633</v>
      </c>
      <c r="B484" s="173"/>
      <c r="C484" s="173"/>
      <c r="D484" s="173" t="s">
        <v>2634</v>
      </c>
      <c r="E484" s="174">
        <v>299.32</v>
      </c>
    </row>
    <row r="485" ht="13.5" spans="1:5">
      <c r="A485" s="173" t="s">
        <v>2635</v>
      </c>
      <c r="B485" s="173"/>
      <c r="C485" s="173"/>
      <c r="D485" s="173" t="s">
        <v>2636</v>
      </c>
      <c r="E485" s="174">
        <v>26604.45</v>
      </c>
    </row>
    <row r="486" ht="13.5" spans="1:5">
      <c r="A486" s="173" t="s">
        <v>2637</v>
      </c>
      <c r="B486" s="173"/>
      <c r="C486" s="173"/>
      <c r="D486" s="173" t="s">
        <v>2638</v>
      </c>
      <c r="E486" s="174">
        <v>26604.45</v>
      </c>
    </row>
    <row r="487" ht="13.5" spans="1:5">
      <c r="A487" s="173" t="s">
        <v>2639</v>
      </c>
      <c r="B487" s="173"/>
      <c r="C487" s="173"/>
      <c r="D487" s="173" t="s">
        <v>2640</v>
      </c>
      <c r="E487" s="174">
        <v>7982.9</v>
      </c>
    </row>
    <row r="488" ht="13.5" spans="1:5">
      <c r="A488" s="173" t="s">
        <v>2641</v>
      </c>
      <c r="B488" s="173"/>
      <c r="C488" s="173"/>
      <c r="D488" s="173" t="s">
        <v>2642</v>
      </c>
      <c r="E488" s="174">
        <v>7852.91</v>
      </c>
    </row>
    <row r="489" ht="13.5" spans="1:5">
      <c r="A489" s="173" t="s">
        <v>2643</v>
      </c>
      <c r="B489" s="173"/>
      <c r="C489" s="173"/>
      <c r="D489" s="173" t="s">
        <v>2644</v>
      </c>
      <c r="E489" s="174">
        <v>129.99</v>
      </c>
    </row>
    <row r="490" ht="13.5" spans="1:5">
      <c r="A490" s="173" t="s">
        <v>2645</v>
      </c>
      <c r="B490" s="173"/>
      <c r="C490" s="173"/>
      <c r="D490" s="173" t="s">
        <v>2646</v>
      </c>
      <c r="E490" s="174">
        <v>6133.6</v>
      </c>
    </row>
    <row r="491" ht="13.5" spans="1:5">
      <c r="A491" s="173" t="s">
        <v>2647</v>
      </c>
      <c r="B491" s="173"/>
      <c r="C491" s="173"/>
      <c r="D491" s="173" t="s">
        <v>2646</v>
      </c>
      <c r="E491" s="174">
        <v>6133.6</v>
      </c>
    </row>
    <row r="492" ht="13.5" spans="1:5">
      <c r="A492" s="173" t="s">
        <v>2648</v>
      </c>
      <c r="B492" s="173"/>
      <c r="C492" s="173"/>
      <c r="D492" s="173" t="s">
        <v>1510</v>
      </c>
      <c r="E492" s="174">
        <v>9979.01</v>
      </c>
    </row>
    <row r="493" ht="13.5" spans="1:5">
      <c r="A493" s="173" t="s">
        <v>2649</v>
      </c>
      <c r="B493" s="173"/>
      <c r="C493" s="173"/>
      <c r="D493" s="173" t="s">
        <v>2650</v>
      </c>
      <c r="E493" s="174">
        <v>1626.98</v>
      </c>
    </row>
    <row r="494" ht="13.5" spans="1:5">
      <c r="A494" s="173" t="s">
        <v>2651</v>
      </c>
      <c r="B494" s="173"/>
      <c r="C494" s="173"/>
      <c r="D494" s="173" t="s">
        <v>1796</v>
      </c>
      <c r="E494" s="174">
        <v>344.15</v>
      </c>
    </row>
    <row r="495" ht="13.5" spans="1:5">
      <c r="A495" s="173" t="s">
        <v>2652</v>
      </c>
      <c r="B495" s="173"/>
      <c r="C495" s="173"/>
      <c r="D495" s="173" t="s">
        <v>2653</v>
      </c>
      <c r="E495" s="174">
        <v>1282.83</v>
      </c>
    </row>
    <row r="496" ht="13.5" spans="1:5">
      <c r="A496" s="173" t="s">
        <v>2654</v>
      </c>
      <c r="B496" s="173"/>
      <c r="C496" s="173"/>
      <c r="D496" s="173" t="s">
        <v>2655</v>
      </c>
      <c r="E496" s="174">
        <v>236.71</v>
      </c>
    </row>
    <row r="497" ht="13.5" spans="1:5">
      <c r="A497" s="173" t="s">
        <v>2656</v>
      </c>
      <c r="B497" s="173"/>
      <c r="C497" s="173"/>
      <c r="D497" s="173" t="s">
        <v>2657</v>
      </c>
      <c r="E497" s="174">
        <v>236.71</v>
      </c>
    </row>
    <row r="498" ht="13.5" spans="1:5">
      <c r="A498" s="173" t="s">
        <v>2658</v>
      </c>
      <c r="B498" s="173"/>
      <c r="C498" s="173"/>
      <c r="D498" s="173" t="s">
        <v>2659</v>
      </c>
      <c r="E498" s="174">
        <v>8115.31</v>
      </c>
    </row>
    <row r="499" ht="13.5" spans="1:5">
      <c r="A499" s="173" t="s">
        <v>2660</v>
      </c>
      <c r="B499" s="173"/>
      <c r="C499" s="173"/>
      <c r="D499" s="173" t="s">
        <v>2659</v>
      </c>
      <c r="E499" s="174">
        <v>8115.31</v>
      </c>
    </row>
    <row r="500" ht="13.5" spans="1:5">
      <c r="A500" s="173" t="s">
        <v>2661</v>
      </c>
      <c r="B500" s="173"/>
      <c r="C500" s="173"/>
      <c r="D500" s="173" t="s">
        <v>1523</v>
      </c>
      <c r="E500" s="174">
        <v>270.94</v>
      </c>
    </row>
    <row r="501" ht="13.5" spans="1:5">
      <c r="A501" s="173" t="s">
        <v>2662</v>
      </c>
      <c r="B501" s="173"/>
      <c r="C501" s="173"/>
      <c r="D501" s="173" t="s">
        <v>2663</v>
      </c>
      <c r="E501" s="174">
        <v>201.84</v>
      </c>
    </row>
    <row r="502" ht="13.5" spans="1:5">
      <c r="A502" s="173" t="s">
        <v>2664</v>
      </c>
      <c r="B502" s="173"/>
      <c r="C502" s="173"/>
      <c r="D502" s="173" t="s">
        <v>1796</v>
      </c>
      <c r="E502" s="174">
        <v>182.84</v>
      </c>
    </row>
    <row r="503" ht="13.5" spans="1:5">
      <c r="A503" s="173" t="s">
        <v>2665</v>
      </c>
      <c r="B503" s="173"/>
      <c r="C503" s="173"/>
      <c r="D503" s="173" t="s">
        <v>2666</v>
      </c>
      <c r="E503" s="174">
        <v>19</v>
      </c>
    </row>
    <row r="504" ht="13.5" spans="1:5">
      <c r="A504" s="173" t="s">
        <v>2667</v>
      </c>
      <c r="B504" s="173"/>
      <c r="C504" s="173"/>
      <c r="D504" s="173" t="s">
        <v>2668</v>
      </c>
      <c r="E504" s="174">
        <v>24.1</v>
      </c>
    </row>
    <row r="505" ht="13.5" spans="1:5">
      <c r="A505" s="173" t="s">
        <v>2669</v>
      </c>
      <c r="B505" s="173"/>
      <c r="C505" s="173"/>
      <c r="D505" s="173" t="s">
        <v>2670</v>
      </c>
      <c r="E505" s="174">
        <v>24.1</v>
      </c>
    </row>
    <row r="506" ht="13.5" spans="1:5">
      <c r="A506" s="173" t="s">
        <v>2671</v>
      </c>
      <c r="B506" s="173"/>
      <c r="C506" s="173"/>
      <c r="D506" s="173" t="s">
        <v>2672</v>
      </c>
      <c r="E506" s="174">
        <v>45</v>
      </c>
    </row>
    <row r="507" ht="13.5" spans="1:5">
      <c r="A507" s="173" t="s">
        <v>2673</v>
      </c>
      <c r="B507" s="173"/>
      <c r="C507" s="173"/>
      <c r="D507" s="173" t="s">
        <v>2674</v>
      </c>
      <c r="E507" s="174">
        <v>45</v>
      </c>
    </row>
    <row r="508" ht="13.5" spans="1:5">
      <c r="A508" s="173" t="s">
        <v>2675</v>
      </c>
      <c r="B508" s="173"/>
      <c r="C508" s="173"/>
      <c r="D508" s="173" t="s">
        <v>1558</v>
      </c>
      <c r="E508" s="174">
        <v>3687.52</v>
      </c>
    </row>
    <row r="509" ht="13.5" spans="1:5">
      <c r="A509" s="173" t="s">
        <v>2676</v>
      </c>
      <c r="B509" s="173"/>
      <c r="C509" s="173"/>
      <c r="D509" s="173" t="s">
        <v>2677</v>
      </c>
      <c r="E509" s="174">
        <v>3687.52</v>
      </c>
    </row>
    <row r="510" ht="13.5" spans="1:5">
      <c r="A510" s="173" t="s">
        <v>2678</v>
      </c>
      <c r="B510" s="173"/>
      <c r="C510" s="173"/>
      <c r="D510" s="173" t="s">
        <v>2679</v>
      </c>
      <c r="E510" s="174">
        <v>3656.52</v>
      </c>
    </row>
    <row r="511" ht="13.5" spans="1:5">
      <c r="A511" s="173" t="s">
        <v>2680</v>
      </c>
      <c r="B511" s="173"/>
      <c r="C511" s="173"/>
      <c r="D511" s="173" t="s">
        <v>2681</v>
      </c>
      <c r="E511" s="174">
        <v>31</v>
      </c>
    </row>
    <row r="512" ht="13.5" spans="1:5">
      <c r="A512" s="173" t="s">
        <v>2682</v>
      </c>
      <c r="B512" s="173"/>
      <c r="C512" s="173"/>
      <c r="D512" s="173" t="s">
        <v>1596</v>
      </c>
      <c r="E512" s="174">
        <v>50758.13</v>
      </c>
    </row>
    <row r="513" ht="13.5" spans="1:5">
      <c r="A513" s="173" t="s">
        <v>2683</v>
      </c>
      <c r="B513" s="173"/>
      <c r="C513" s="173"/>
      <c r="D513" s="173" t="s">
        <v>2684</v>
      </c>
      <c r="E513" s="174">
        <v>23319.49</v>
      </c>
    </row>
    <row r="514" ht="13.5" spans="1:5">
      <c r="A514" s="173" t="s">
        <v>2685</v>
      </c>
      <c r="B514" s="173"/>
      <c r="C514" s="173"/>
      <c r="D514" s="173" t="s">
        <v>2686</v>
      </c>
      <c r="E514" s="174">
        <v>1849.1</v>
      </c>
    </row>
    <row r="515" ht="13.5" spans="1:5">
      <c r="A515" s="173" t="s">
        <v>2687</v>
      </c>
      <c r="B515" s="173"/>
      <c r="C515" s="173"/>
      <c r="D515" s="173" t="s">
        <v>2688</v>
      </c>
      <c r="E515" s="174">
        <v>9012.85</v>
      </c>
    </row>
    <row r="516" ht="13.5" spans="1:5">
      <c r="A516" s="173" t="s">
        <v>2689</v>
      </c>
      <c r="B516" s="173"/>
      <c r="C516" s="173"/>
      <c r="D516" s="173" t="s">
        <v>2690</v>
      </c>
      <c r="E516" s="174">
        <v>50</v>
      </c>
    </row>
    <row r="517" ht="13.5" spans="1:5">
      <c r="A517" s="173" t="s">
        <v>2691</v>
      </c>
      <c r="B517" s="173"/>
      <c r="C517" s="173"/>
      <c r="D517" s="173" t="s">
        <v>2692</v>
      </c>
      <c r="E517" s="174">
        <v>2222.73</v>
      </c>
    </row>
    <row r="518" ht="13.5" spans="1:5">
      <c r="A518" s="173" t="s">
        <v>2693</v>
      </c>
      <c r="B518" s="173"/>
      <c r="C518" s="173"/>
      <c r="D518" s="173" t="s">
        <v>2694</v>
      </c>
      <c r="E518" s="174">
        <v>10184.81</v>
      </c>
    </row>
    <row r="519" ht="13.5" spans="1:5">
      <c r="A519" s="173" t="s">
        <v>2695</v>
      </c>
      <c r="B519" s="173"/>
      <c r="C519" s="173"/>
      <c r="D519" s="173" t="s">
        <v>2696</v>
      </c>
      <c r="E519" s="174">
        <v>25888.72</v>
      </c>
    </row>
    <row r="520" ht="13.5" spans="1:5">
      <c r="A520" s="173" t="s">
        <v>2697</v>
      </c>
      <c r="B520" s="173"/>
      <c r="C520" s="173"/>
      <c r="D520" s="173" t="s">
        <v>2698</v>
      </c>
      <c r="E520" s="174">
        <v>20348.12</v>
      </c>
    </row>
    <row r="521" ht="13.5" spans="1:5">
      <c r="A521" s="173" t="s">
        <v>2699</v>
      </c>
      <c r="B521" s="173"/>
      <c r="C521" s="173"/>
      <c r="D521" s="173" t="s">
        <v>2700</v>
      </c>
      <c r="E521" s="174">
        <v>5540.6</v>
      </c>
    </row>
    <row r="522" ht="13.5" spans="1:5">
      <c r="A522" s="173" t="s">
        <v>2701</v>
      </c>
      <c r="B522" s="173"/>
      <c r="C522" s="173"/>
      <c r="D522" s="173" t="s">
        <v>2702</v>
      </c>
      <c r="E522" s="174">
        <v>1549.91</v>
      </c>
    </row>
    <row r="523" ht="13.5" spans="1:5">
      <c r="A523" s="173" t="s">
        <v>2703</v>
      </c>
      <c r="B523" s="173"/>
      <c r="C523" s="173"/>
      <c r="D523" s="173" t="s">
        <v>2704</v>
      </c>
      <c r="E523" s="174">
        <v>1549.91</v>
      </c>
    </row>
    <row r="524" ht="13.5" spans="1:5">
      <c r="A524" s="173" t="s">
        <v>2705</v>
      </c>
      <c r="B524" s="173"/>
      <c r="C524" s="173"/>
      <c r="D524" s="173" t="s">
        <v>1617</v>
      </c>
      <c r="E524" s="174">
        <v>4336.29</v>
      </c>
    </row>
    <row r="525" ht="13.5" spans="1:5">
      <c r="A525" s="173" t="s">
        <v>2706</v>
      </c>
      <c r="B525" s="173"/>
      <c r="C525" s="173"/>
      <c r="D525" s="173" t="s">
        <v>2707</v>
      </c>
      <c r="E525" s="174">
        <v>4336.29</v>
      </c>
    </row>
    <row r="526" ht="13.5" spans="1:5">
      <c r="A526" s="173" t="s">
        <v>2708</v>
      </c>
      <c r="B526" s="173"/>
      <c r="C526" s="173"/>
      <c r="D526" s="173" t="s">
        <v>1796</v>
      </c>
      <c r="E526" s="174">
        <v>352.11</v>
      </c>
    </row>
    <row r="527" ht="13.5" spans="1:5">
      <c r="A527" s="173" t="s">
        <v>2709</v>
      </c>
      <c r="B527" s="173"/>
      <c r="C527" s="173"/>
      <c r="D527" s="173" t="s">
        <v>1798</v>
      </c>
      <c r="E527" s="174">
        <v>1490.62</v>
      </c>
    </row>
    <row r="528" ht="13.5" spans="1:5">
      <c r="A528" s="173" t="s">
        <v>2710</v>
      </c>
      <c r="B528" s="173"/>
      <c r="C528" s="173"/>
      <c r="D528" s="173" t="s">
        <v>2711</v>
      </c>
      <c r="E528" s="174">
        <v>542.42</v>
      </c>
    </row>
    <row r="529" ht="13.5" spans="1:5">
      <c r="A529" s="173" t="s">
        <v>2712</v>
      </c>
      <c r="B529" s="173"/>
      <c r="C529" s="173"/>
      <c r="D529" s="173" t="s">
        <v>2713</v>
      </c>
      <c r="E529" s="174">
        <v>60.65</v>
      </c>
    </row>
    <row r="530" ht="13.5" spans="1:5">
      <c r="A530" s="173" t="s">
        <v>2714</v>
      </c>
      <c r="B530" s="173"/>
      <c r="C530" s="173"/>
      <c r="D530" s="173" t="s">
        <v>1818</v>
      </c>
      <c r="E530" s="174">
        <v>38.62</v>
      </c>
    </row>
    <row r="531" ht="13.5" spans="1:5">
      <c r="A531" s="173" t="s">
        <v>2715</v>
      </c>
      <c r="B531" s="173"/>
      <c r="C531" s="173"/>
      <c r="D531" s="173" t="s">
        <v>2716</v>
      </c>
      <c r="E531" s="174">
        <v>1851.87</v>
      </c>
    </row>
    <row r="532" ht="13.5" spans="1:5">
      <c r="A532" s="173" t="s">
        <v>2717</v>
      </c>
      <c r="B532" s="173"/>
      <c r="C532" s="173"/>
      <c r="D532" s="173" t="s">
        <v>1658</v>
      </c>
      <c r="E532" s="174">
        <v>5074.42</v>
      </c>
    </row>
    <row r="533" ht="13.5" spans="1:5">
      <c r="A533" s="173" t="s">
        <v>2718</v>
      </c>
      <c r="B533" s="173"/>
      <c r="C533" s="173"/>
      <c r="D533" s="173" t="s">
        <v>2719</v>
      </c>
      <c r="E533" s="174">
        <v>4326.96</v>
      </c>
    </row>
    <row r="534" ht="13.5" spans="1:5">
      <c r="A534" s="173" t="s">
        <v>2720</v>
      </c>
      <c r="B534" s="173"/>
      <c r="C534" s="173"/>
      <c r="D534" s="173" t="s">
        <v>1796</v>
      </c>
      <c r="E534" s="174">
        <v>1114.49</v>
      </c>
    </row>
    <row r="535" ht="13.5" spans="1:5">
      <c r="A535" s="173" t="s">
        <v>2721</v>
      </c>
      <c r="B535" s="173"/>
      <c r="C535" s="173"/>
      <c r="D535" s="173" t="s">
        <v>1798</v>
      </c>
      <c r="E535" s="174">
        <v>568.26</v>
      </c>
    </row>
    <row r="536" ht="13.5" spans="1:5">
      <c r="A536" s="173" t="s">
        <v>2722</v>
      </c>
      <c r="B536" s="173"/>
      <c r="C536" s="173"/>
      <c r="D536" s="173" t="s">
        <v>2723</v>
      </c>
      <c r="E536" s="174">
        <v>508.6</v>
      </c>
    </row>
    <row r="537" ht="13.5" spans="1:5">
      <c r="A537" s="173" t="s">
        <v>2724</v>
      </c>
      <c r="B537" s="173"/>
      <c r="C537" s="173"/>
      <c r="D537" s="173" t="s">
        <v>2725</v>
      </c>
      <c r="E537" s="174">
        <v>467.84</v>
      </c>
    </row>
    <row r="538" ht="13.5" spans="1:5">
      <c r="A538" s="173" t="s">
        <v>2726</v>
      </c>
      <c r="B538" s="173"/>
      <c r="C538" s="173"/>
      <c r="D538" s="173" t="s">
        <v>2727</v>
      </c>
      <c r="E538" s="174">
        <v>1207.77</v>
      </c>
    </row>
    <row r="539" ht="13.5" spans="1:5">
      <c r="A539" s="173" t="s">
        <v>2728</v>
      </c>
      <c r="B539" s="173"/>
      <c r="C539" s="173"/>
      <c r="D539" s="173" t="s">
        <v>2729</v>
      </c>
      <c r="E539" s="174">
        <v>460.01</v>
      </c>
    </row>
    <row r="540" ht="13.5" spans="1:5">
      <c r="A540" s="173" t="s">
        <v>2730</v>
      </c>
      <c r="B540" s="173"/>
      <c r="C540" s="173"/>
      <c r="D540" s="173" t="s">
        <v>2731</v>
      </c>
      <c r="E540" s="174">
        <v>198.13</v>
      </c>
    </row>
    <row r="541" ht="13.5" spans="1:5">
      <c r="A541" s="173" t="s">
        <v>2732</v>
      </c>
      <c r="B541" s="173"/>
      <c r="C541" s="173"/>
      <c r="D541" s="173" t="s">
        <v>1796</v>
      </c>
      <c r="E541" s="174">
        <v>67.66</v>
      </c>
    </row>
    <row r="542" ht="13.5" spans="1:5">
      <c r="A542" s="173" t="s">
        <v>2733</v>
      </c>
      <c r="B542" s="173"/>
      <c r="C542" s="173"/>
      <c r="D542" s="173" t="s">
        <v>1798</v>
      </c>
      <c r="E542" s="174">
        <v>72.6</v>
      </c>
    </row>
    <row r="543" ht="13.5" spans="1:5">
      <c r="A543" s="173" t="s">
        <v>2734</v>
      </c>
      <c r="B543" s="173"/>
      <c r="C543" s="173"/>
      <c r="D543" s="173" t="s">
        <v>2735</v>
      </c>
      <c r="E543" s="174">
        <v>30.77</v>
      </c>
    </row>
    <row r="544" ht="13.5" spans="1:5">
      <c r="A544" s="173" t="s">
        <v>2736</v>
      </c>
      <c r="B544" s="173"/>
      <c r="C544" s="173"/>
      <c r="D544" s="173" t="s">
        <v>2737</v>
      </c>
      <c r="E544" s="174">
        <v>27.11</v>
      </c>
    </row>
    <row r="545" ht="13.5" spans="1:5">
      <c r="A545" s="173" t="s">
        <v>2738</v>
      </c>
      <c r="B545" s="173"/>
      <c r="C545" s="173"/>
      <c r="D545" s="173" t="s">
        <v>2739</v>
      </c>
      <c r="E545" s="174">
        <v>3</v>
      </c>
    </row>
    <row r="546" ht="13.5" spans="1:5">
      <c r="A546" s="173" t="s">
        <v>2740</v>
      </c>
      <c r="B546" s="173"/>
      <c r="C546" s="173"/>
      <c r="D546" s="173" t="s">
        <v>2741</v>
      </c>
      <c r="E546" s="174">
        <v>3</v>
      </c>
    </row>
    <row r="547" ht="13.5" spans="1:5">
      <c r="A547" s="173" t="s">
        <v>2742</v>
      </c>
      <c r="B547" s="173"/>
      <c r="C547" s="173"/>
      <c r="D547" s="173" t="s">
        <v>2743</v>
      </c>
      <c r="E547" s="174">
        <v>9</v>
      </c>
    </row>
    <row r="548" ht="13.5" spans="1:5">
      <c r="A548" s="173" t="s">
        <v>2744</v>
      </c>
      <c r="B548" s="173"/>
      <c r="C548" s="173"/>
      <c r="D548" s="173" t="s">
        <v>2745</v>
      </c>
      <c r="E548" s="174">
        <v>9</v>
      </c>
    </row>
    <row r="549" ht="13.5" spans="1:5">
      <c r="A549" s="173" t="s">
        <v>2746</v>
      </c>
      <c r="B549" s="173"/>
      <c r="C549" s="173"/>
      <c r="D549" s="173" t="s">
        <v>2747</v>
      </c>
      <c r="E549" s="174">
        <v>373.59</v>
      </c>
    </row>
    <row r="550" ht="13.5" spans="1:5">
      <c r="A550" s="173" t="s">
        <v>2748</v>
      </c>
      <c r="B550" s="173"/>
      <c r="C550" s="173"/>
      <c r="D550" s="173" t="s">
        <v>2749</v>
      </c>
      <c r="E550" s="174">
        <v>373.59</v>
      </c>
    </row>
    <row r="551" ht="13.5" spans="1:5">
      <c r="A551" s="173" t="s">
        <v>2750</v>
      </c>
      <c r="B551" s="173"/>
      <c r="C551" s="173"/>
      <c r="D551" s="173" t="s">
        <v>2751</v>
      </c>
      <c r="E551" s="174">
        <v>163.74</v>
      </c>
    </row>
    <row r="552" ht="13.5" spans="1:5">
      <c r="A552" s="173" t="s">
        <v>2752</v>
      </c>
      <c r="B552" s="173"/>
      <c r="C552" s="173"/>
      <c r="D552" s="173" t="s">
        <v>2751</v>
      </c>
      <c r="E552" s="174">
        <v>163.74</v>
      </c>
    </row>
    <row r="553" ht="13.5" spans="1:5">
      <c r="A553" s="173" t="s">
        <v>2753</v>
      </c>
      <c r="B553" s="173"/>
      <c r="C553" s="173"/>
      <c r="D553" s="173" t="s">
        <v>1775</v>
      </c>
      <c r="E553" s="174">
        <v>141.6</v>
      </c>
    </row>
    <row r="554" ht="13.5" spans="1:5">
      <c r="A554" s="173" t="s">
        <v>2754</v>
      </c>
      <c r="B554" s="173"/>
      <c r="C554" s="173"/>
      <c r="D554" s="173" t="s">
        <v>1775</v>
      </c>
      <c r="E554" s="174">
        <v>141.6</v>
      </c>
    </row>
    <row r="555" ht="13.5" spans="1:5">
      <c r="A555" s="173" t="s">
        <v>2755</v>
      </c>
      <c r="B555" s="173"/>
      <c r="C555" s="173"/>
      <c r="D555" s="173" t="s">
        <v>1775</v>
      </c>
      <c r="E555" s="174">
        <v>141.6</v>
      </c>
    </row>
  </sheetData>
  <mergeCells count="556">
    <mergeCell ref="A1:E1"/>
    <mergeCell ref="D2:E2"/>
    <mergeCell ref="D3:E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A227:C227"/>
    <mergeCell ref="A228:C228"/>
    <mergeCell ref="A229:C229"/>
    <mergeCell ref="A230:C230"/>
    <mergeCell ref="A231:C231"/>
    <mergeCell ref="A232:C232"/>
    <mergeCell ref="A233:C233"/>
    <mergeCell ref="A234:C234"/>
    <mergeCell ref="A235:C235"/>
    <mergeCell ref="A236:C236"/>
    <mergeCell ref="A237:C237"/>
    <mergeCell ref="A238:C238"/>
    <mergeCell ref="A239:C239"/>
    <mergeCell ref="A240:C240"/>
    <mergeCell ref="A241:C241"/>
    <mergeCell ref="A242:C242"/>
    <mergeCell ref="A243:C243"/>
    <mergeCell ref="A244:C244"/>
    <mergeCell ref="A245:C245"/>
    <mergeCell ref="A246:C246"/>
    <mergeCell ref="A247:C247"/>
    <mergeCell ref="A248:C248"/>
    <mergeCell ref="A249:C249"/>
    <mergeCell ref="A250:C250"/>
    <mergeCell ref="A251:C251"/>
    <mergeCell ref="A252:C252"/>
    <mergeCell ref="A253:C253"/>
    <mergeCell ref="A254:C254"/>
    <mergeCell ref="A255:C255"/>
    <mergeCell ref="A256:C256"/>
    <mergeCell ref="A257:C257"/>
    <mergeCell ref="A258:C258"/>
    <mergeCell ref="A259:C259"/>
    <mergeCell ref="A260:C260"/>
    <mergeCell ref="A261:C261"/>
    <mergeCell ref="A262:C262"/>
    <mergeCell ref="A263:C263"/>
    <mergeCell ref="A264:C264"/>
    <mergeCell ref="A265:C265"/>
    <mergeCell ref="A266:C266"/>
    <mergeCell ref="A267:C267"/>
    <mergeCell ref="A268:C268"/>
    <mergeCell ref="A269:C269"/>
    <mergeCell ref="A270:C270"/>
    <mergeCell ref="A271:C271"/>
    <mergeCell ref="A272:C272"/>
    <mergeCell ref="A273:C273"/>
    <mergeCell ref="A274:C274"/>
    <mergeCell ref="A275:C275"/>
    <mergeCell ref="A276:C276"/>
    <mergeCell ref="A277:C277"/>
    <mergeCell ref="A278:C278"/>
    <mergeCell ref="A279:C279"/>
    <mergeCell ref="A280:C280"/>
    <mergeCell ref="A281:C281"/>
    <mergeCell ref="A282:C282"/>
    <mergeCell ref="A283:C283"/>
    <mergeCell ref="A284:C284"/>
    <mergeCell ref="A285:C285"/>
    <mergeCell ref="A286:C286"/>
    <mergeCell ref="A287:C287"/>
    <mergeCell ref="A288:C288"/>
    <mergeCell ref="A289:C289"/>
    <mergeCell ref="A290:C290"/>
    <mergeCell ref="A291:C291"/>
    <mergeCell ref="A292:C292"/>
    <mergeCell ref="A293:C293"/>
    <mergeCell ref="A294:C294"/>
    <mergeCell ref="A295:C295"/>
    <mergeCell ref="A296:C296"/>
    <mergeCell ref="A297:C297"/>
    <mergeCell ref="A298:C298"/>
    <mergeCell ref="A299:C299"/>
    <mergeCell ref="A300:C300"/>
    <mergeCell ref="A301:C301"/>
    <mergeCell ref="A302:C302"/>
    <mergeCell ref="A303:C303"/>
    <mergeCell ref="A304:C304"/>
    <mergeCell ref="A305:C305"/>
    <mergeCell ref="A306:C306"/>
    <mergeCell ref="A307:C307"/>
    <mergeCell ref="A308:C308"/>
    <mergeCell ref="A309:C309"/>
    <mergeCell ref="A310:C310"/>
    <mergeCell ref="A311:C311"/>
    <mergeCell ref="A312:C312"/>
    <mergeCell ref="A313:C313"/>
    <mergeCell ref="A314:C314"/>
    <mergeCell ref="A315:C315"/>
    <mergeCell ref="A316:C316"/>
    <mergeCell ref="A317:C317"/>
    <mergeCell ref="A318:C318"/>
    <mergeCell ref="A319:C319"/>
    <mergeCell ref="A320:C320"/>
    <mergeCell ref="A321:C321"/>
    <mergeCell ref="A322:C322"/>
    <mergeCell ref="A323:C323"/>
    <mergeCell ref="A324:C324"/>
    <mergeCell ref="A325:C325"/>
    <mergeCell ref="A326:C326"/>
    <mergeCell ref="A327:C327"/>
    <mergeCell ref="A328:C328"/>
    <mergeCell ref="A329:C329"/>
    <mergeCell ref="A330:C330"/>
    <mergeCell ref="A331:C331"/>
    <mergeCell ref="A332:C332"/>
    <mergeCell ref="A333:C333"/>
    <mergeCell ref="A334:C334"/>
    <mergeCell ref="A335:C335"/>
    <mergeCell ref="A336:C336"/>
    <mergeCell ref="A337:C337"/>
    <mergeCell ref="A338:C338"/>
    <mergeCell ref="A339:C339"/>
    <mergeCell ref="A340:C340"/>
    <mergeCell ref="A341:C341"/>
    <mergeCell ref="A342:C342"/>
    <mergeCell ref="A343:C343"/>
    <mergeCell ref="A344:C344"/>
    <mergeCell ref="A345:C345"/>
    <mergeCell ref="A346:C346"/>
    <mergeCell ref="A347:C347"/>
    <mergeCell ref="A348:C348"/>
    <mergeCell ref="A349:C349"/>
    <mergeCell ref="A350:C350"/>
    <mergeCell ref="A351:C351"/>
    <mergeCell ref="A352:C352"/>
    <mergeCell ref="A353:C353"/>
    <mergeCell ref="A354:C354"/>
    <mergeCell ref="A355:C355"/>
    <mergeCell ref="A356:C356"/>
    <mergeCell ref="A357:C357"/>
    <mergeCell ref="A358:C358"/>
    <mergeCell ref="A359:C359"/>
    <mergeCell ref="A360:C360"/>
    <mergeCell ref="A361:C361"/>
    <mergeCell ref="A362:C362"/>
    <mergeCell ref="A363:C363"/>
    <mergeCell ref="A364:C364"/>
    <mergeCell ref="A365:C365"/>
    <mergeCell ref="A366:C366"/>
    <mergeCell ref="A367:C367"/>
    <mergeCell ref="A368:C368"/>
    <mergeCell ref="A369:C369"/>
    <mergeCell ref="A370:C370"/>
    <mergeCell ref="A371:C371"/>
    <mergeCell ref="A372:C372"/>
    <mergeCell ref="A373:C373"/>
    <mergeCell ref="A374:C374"/>
    <mergeCell ref="A375:C375"/>
    <mergeCell ref="A376:C376"/>
    <mergeCell ref="A377:C377"/>
    <mergeCell ref="A378:C378"/>
    <mergeCell ref="A379:C379"/>
    <mergeCell ref="A380:C380"/>
    <mergeCell ref="A381:C381"/>
    <mergeCell ref="A382:C382"/>
    <mergeCell ref="A383:C383"/>
    <mergeCell ref="A384:C384"/>
    <mergeCell ref="A385:C385"/>
    <mergeCell ref="A386:C386"/>
    <mergeCell ref="A387:C387"/>
    <mergeCell ref="A388:C388"/>
    <mergeCell ref="A389:C389"/>
    <mergeCell ref="A390:C390"/>
    <mergeCell ref="A391:C391"/>
    <mergeCell ref="A392:C392"/>
    <mergeCell ref="A393:C393"/>
    <mergeCell ref="A394:C394"/>
    <mergeCell ref="A395:C395"/>
    <mergeCell ref="A396:C396"/>
    <mergeCell ref="A397:C397"/>
    <mergeCell ref="A398:C398"/>
    <mergeCell ref="A399:C399"/>
    <mergeCell ref="A400:C400"/>
    <mergeCell ref="A401:C401"/>
    <mergeCell ref="A402:C402"/>
    <mergeCell ref="A403:C403"/>
    <mergeCell ref="A404:C404"/>
    <mergeCell ref="A405:C405"/>
    <mergeCell ref="A406:C406"/>
    <mergeCell ref="A407:C407"/>
    <mergeCell ref="A408:C408"/>
    <mergeCell ref="A409:C409"/>
    <mergeCell ref="A410:C410"/>
    <mergeCell ref="A411:C411"/>
    <mergeCell ref="A412:C412"/>
    <mergeCell ref="A413:C413"/>
    <mergeCell ref="A414:C414"/>
    <mergeCell ref="A415:C415"/>
    <mergeCell ref="A416:C416"/>
    <mergeCell ref="A417:C417"/>
    <mergeCell ref="A418:C418"/>
    <mergeCell ref="A419:C419"/>
    <mergeCell ref="A420:C420"/>
    <mergeCell ref="A421:C421"/>
    <mergeCell ref="A422:C422"/>
    <mergeCell ref="A423:C423"/>
    <mergeCell ref="A424:C424"/>
    <mergeCell ref="A425:C425"/>
    <mergeCell ref="A426:C426"/>
    <mergeCell ref="A427:C427"/>
    <mergeCell ref="A428:C428"/>
    <mergeCell ref="A429:C429"/>
    <mergeCell ref="A430:C430"/>
    <mergeCell ref="A431:C431"/>
    <mergeCell ref="A432:C432"/>
    <mergeCell ref="A433:C433"/>
    <mergeCell ref="A434:C434"/>
    <mergeCell ref="A435:C435"/>
    <mergeCell ref="A436:C436"/>
    <mergeCell ref="A437:C437"/>
    <mergeCell ref="A438:C438"/>
    <mergeCell ref="A439:C439"/>
    <mergeCell ref="A440:C440"/>
    <mergeCell ref="A441:C441"/>
    <mergeCell ref="A442:C442"/>
    <mergeCell ref="A443:C443"/>
    <mergeCell ref="A444:C444"/>
    <mergeCell ref="A445:C445"/>
    <mergeCell ref="A446:C446"/>
    <mergeCell ref="A447:C447"/>
    <mergeCell ref="A448:C448"/>
    <mergeCell ref="A449:C449"/>
    <mergeCell ref="A450:C450"/>
    <mergeCell ref="A451:C451"/>
    <mergeCell ref="A452:C452"/>
    <mergeCell ref="A453:C453"/>
    <mergeCell ref="A454:C454"/>
    <mergeCell ref="A455:C455"/>
    <mergeCell ref="A456:C456"/>
    <mergeCell ref="A457:C457"/>
    <mergeCell ref="A458:C458"/>
    <mergeCell ref="A459:C459"/>
    <mergeCell ref="A460:C460"/>
    <mergeCell ref="A461:C461"/>
    <mergeCell ref="A462:C462"/>
    <mergeCell ref="A463:C463"/>
    <mergeCell ref="A464:C464"/>
    <mergeCell ref="A465:C465"/>
    <mergeCell ref="A466:C466"/>
    <mergeCell ref="A467:C467"/>
    <mergeCell ref="A468:C468"/>
    <mergeCell ref="A469:C469"/>
    <mergeCell ref="A470:C470"/>
    <mergeCell ref="A471:C471"/>
    <mergeCell ref="A472:C472"/>
    <mergeCell ref="A473:C473"/>
    <mergeCell ref="A474:C474"/>
    <mergeCell ref="A475:C475"/>
    <mergeCell ref="A476:C476"/>
    <mergeCell ref="A477:C477"/>
    <mergeCell ref="A478:C478"/>
    <mergeCell ref="A479:C479"/>
    <mergeCell ref="A480:C480"/>
    <mergeCell ref="A481:C481"/>
    <mergeCell ref="A482:C482"/>
    <mergeCell ref="A483:C483"/>
    <mergeCell ref="A484:C484"/>
    <mergeCell ref="A485:C485"/>
    <mergeCell ref="A486:C486"/>
    <mergeCell ref="A487:C487"/>
    <mergeCell ref="A488:C488"/>
    <mergeCell ref="A489:C489"/>
    <mergeCell ref="A490:C490"/>
    <mergeCell ref="A491:C491"/>
    <mergeCell ref="A492:C492"/>
    <mergeCell ref="A493:C493"/>
    <mergeCell ref="A494:C494"/>
    <mergeCell ref="A495:C495"/>
    <mergeCell ref="A496:C496"/>
    <mergeCell ref="A497:C497"/>
    <mergeCell ref="A498:C498"/>
    <mergeCell ref="A499:C499"/>
    <mergeCell ref="A500:C500"/>
    <mergeCell ref="A501:C501"/>
    <mergeCell ref="A502:C502"/>
    <mergeCell ref="A503:C503"/>
    <mergeCell ref="A504:C504"/>
    <mergeCell ref="A505:C505"/>
    <mergeCell ref="A506:C506"/>
    <mergeCell ref="A507:C507"/>
    <mergeCell ref="A508:C508"/>
    <mergeCell ref="A509:C509"/>
    <mergeCell ref="A510:C510"/>
    <mergeCell ref="A511:C511"/>
    <mergeCell ref="A512:C512"/>
    <mergeCell ref="A513:C513"/>
    <mergeCell ref="A514:C514"/>
    <mergeCell ref="A515:C515"/>
    <mergeCell ref="A516:C516"/>
    <mergeCell ref="A517:C517"/>
    <mergeCell ref="A518:C518"/>
    <mergeCell ref="A519:C519"/>
    <mergeCell ref="A520:C520"/>
    <mergeCell ref="A521:C521"/>
    <mergeCell ref="A522:C522"/>
    <mergeCell ref="A523:C523"/>
    <mergeCell ref="A524:C524"/>
    <mergeCell ref="A525:C525"/>
    <mergeCell ref="A526:C526"/>
    <mergeCell ref="A527:C527"/>
    <mergeCell ref="A528:C528"/>
    <mergeCell ref="A529:C529"/>
    <mergeCell ref="A530:C530"/>
    <mergeCell ref="A531:C531"/>
    <mergeCell ref="A532:C532"/>
    <mergeCell ref="A533:C533"/>
    <mergeCell ref="A534:C534"/>
    <mergeCell ref="A535:C535"/>
    <mergeCell ref="A536:C536"/>
    <mergeCell ref="A537:C537"/>
    <mergeCell ref="A538:C538"/>
    <mergeCell ref="A539:C539"/>
    <mergeCell ref="A540:C540"/>
    <mergeCell ref="A541:C541"/>
    <mergeCell ref="A542:C542"/>
    <mergeCell ref="A543:C543"/>
    <mergeCell ref="A544:C544"/>
    <mergeCell ref="A545:C545"/>
    <mergeCell ref="A546:C546"/>
    <mergeCell ref="A547:C547"/>
    <mergeCell ref="A548:C548"/>
    <mergeCell ref="A549:C549"/>
    <mergeCell ref="A550:C550"/>
    <mergeCell ref="A551:C551"/>
    <mergeCell ref="A552:C552"/>
    <mergeCell ref="A553:C553"/>
    <mergeCell ref="A554:C554"/>
    <mergeCell ref="A555:C555"/>
    <mergeCell ref="A8:A9"/>
    <mergeCell ref="B8:B9"/>
    <mergeCell ref="C8:C9"/>
    <mergeCell ref="D5:D7"/>
    <mergeCell ref="E4:E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74"/>
  <sheetViews>
    <sheetView workbookViewId="0">
      <selection activeCell="A1" sqref="A1:C1"/>
    </sheetView>
  </sheetViews>
  <sheetFormatPr defaultColWidth="12.125" defaultRowHeight="15.65" customHeight="1" outlineLevelCol="2"/>
  <cols>
    <col min="1" max="1" width="12.125" style="36"/>
    <col min="2" max="2" width="52.75" style="106" customWidth="1"/>
    <col min="3" max="3" width="34.625" style="106" customWidth="1"/>
    <col min="4" max="16376" width="12.125" style="105"/>
    <col min="16377" max="16384" width="12.125" style="36"/>
  </cols>
  <sheetData>
    <row r="1" s="105" customFormat="1" ht="42.75" customHeight="1" spans="1:3">
      <c r="A1" s="155" t="s">
        <v>2756</v>
      </c>
      <c r="B1" s="155"/>
      <c r="C1" s="155"/>
    </row>
    <row r="2" s="105" customFormat="1" ht="17.25" customHeight="1" spans="1:3">
      <c r="A2" s="156" t="s">
        <v>2757</v>
      </c>
      <c r="B2" s="156"/>
      <c r="C2" s="156"/>
    </row>
    <row r="3" s="105" customFormat="1" ht="17.25" customHeight="1" spans="1:3">
      <c r="A3" s="156" t="s">
        <v>29</v>
      </c>
      <c r="B3" s="156"/>
      <c r="C3" s="156"/>
    </row>
    <row r="4" s="154" customFormat="1" ht="17.25" customHeight="1" spans="1:3">
      <c r="A4" s="157" t="s">
        <v>2758</v>
      </c>
      <c r="B4" s="158" t="s">
        <v>1719</v>
      </c>
      <c r="C4" s="158" t="s">
        <v>31</v>
      </c>
    </row>
    <row r="5" s="154" customFormat="1" ht="35.25" hidden="1" customHeight="1" spans="1:3">
      <c r="A5" s="159"/>
      <c r="B5" s="160"/>
      <c r="C5" s="160"/>
    </row>
    <row r="6" s="154" customFormat="1" ht="18" customHeight="1" spans="1:3">
      <c r="A6" s="161"/>
      <c r="B6" s="108" t="s">
        <v>2759</v>
      </c>
      <c r="C6" s="110">
        <f>C7+C12+C23+C31+C38+C42+C45+C49+C54+C60+C64+C69</f>
        <v>209198</v>
      </c>
    </row>
    <row r="7" s="105" customFormat="1" ht="17.25" customHeight="1" spans="1:3">
      <c r="A7" s="161">
        <v>501</v>
      </c>
      <c r="B7" s="162" t="s">
        <v>1720</v>
      </c>
      <c r="C7" s="110">
        <f>SUM(C8:C11)</f>
        <v>113537</v>
      </c>
    </row>
    <row r="8" s="105" customFormat="1" ht="17.25" customHeight="1" spans="1:3">
      <c r="A8" s="161">
        <v>50101</v>
      </c>
      <c r="B8" s="161" t="s">
        <v>1721</v>
      </c>
      <c r="C8" s="110">
        <v>75025</v>
      </c>
    </row>
    <row r="9" s="105" customFormat="1" ht="17.25" customHeight="1" spans="1:3">
      <c r="A9" s="161">
        <v>50102</v>
      </c>
      <c r="B9" s="161" t="s">
        <v>1722</v>
      </c>
      <c r="C9" s="110">
        <v>23247</v>
      </c>
    </row>
    <row r="10" s="105" customFormat="1" ht="17.25" customHeight="1" spans="1:3">
      <c r="A10" s="161">
        <v>50103</v>
      </c>
      <c r="B10" s="161" t="s">
        <v>1723</v>
      </c>
      <c r="C10" s="110">
        <v>12097</v>
      </c>
    </row>
    <row r="11" s="105" customFormat="1" ht="17.25" customHeight="1" spans="1:3">
      <c r="A11" s="161">
        <v>50199</v>
      </c>
      <c r="B11" s="161" t="s">
        <v>1724</v>
      </c>
      <c r="C11" s="110">
        <v>3168</v>
      </c>
    </row>
    <row r="12" s="105" customFormat="1" ht="17.25" customHeight="1" spans="1:3">
      <c r="A12" s="161">
        <v>502</v>
      </c>
      <c r="B12" s="162" t="s">
        <v>1725</v>
      </c>
      <c r="C12" s="110">
        <f>SUM(C13:C22)</f>
        <v>3464</v>
      </c>
    </row>
    <row r="13" s="105" customFormat="1" ht="17.25" customHeight="1" spans="1:3">
      <c r="A13" s="161">
        <v>50201</v>
      </c>
      <c r="B13" s="161" t="s">
        <v>1726</v>
      </c>
      <c r="C13" s="110">
        <v>1512</v>
      </c>
    </row>
    <row r="14" s="105" customFormat="1" ht="17.25" customHeight="1" spans="1:3">
      <c r="A14" s="161">
        <v>50202</v>
      </c>
      <c r="B14" s="161" t="s">
        <v>1727</v>
      </c>
      <c r="C14" s="110">
        <v>13</v>
      </c>
    </row>
    <row r="15" s="105" customFormat="1" ht="17.25" customHeight="1" spans="1:3">
      <c r="A15" s="161">
        <v>50203</v>
      </c>
      <c r="B15" s="161" t="s">
        <v>1728</v>
      </c>
      <c r="C15" s="110">
        <v>26</v>
      </c>
    </row>
    <row r="16" s="105" customFormat="1" ht="17.25" customHeight="1" spans="1:3">
      <c r="A16" s="161">
        <v>50204</v>
      </c>
      <c r="B16" s="161" t="s">
        <v>1729</v>
      </c>
      <c r="C16" s="110"/>
    </row>
    <row r="17" s="105" customFormat="1" ht="17.25" customHeight="1" spans="1:3">
      <c r="A17" s="161">
        <v>50205</v>
      </c>
      <c r="B17" s="161" t="s">
        <v>1730</v>
      </c>
      <c r="C17" s="110">
        <v>99</v>
      </c>
    </row>
    <row r="18" s="105" customFormat="1" ht="17.25" customHeight="1" spans="1:3">
      <c r="A18" s="161">
        <v>50206</v>
      </c>
      <c r="B18" s="161" t="s">
        <v>1731</v>
      </c>
      <c r="C18" s="110">
        <v>49</v>
      </c>
    </row>
    <row r="19" s="105" customFormat="1" ht="17.25" customHeight="1" spans="1:3">
      <c r="A19" s="161">
        <v>50207</v>
      </c>
      <c r="B19" s="161" t="s">
        <v>1732</v>
      </c>
      <c r="C19" s="110">
        <v>5</v>
      </c>
    </row>
    <row r="20" s="105" customFormat="1" ht="17.25" customHeight="1" spans="1:3">
      <c r="A20" s="161">
        <v>50208</v>
      </c>
      <c r="B20" s="161" t="s">
        <v>1733</v>
      </c>
      <c r="C20" s="110">
        <v>100</v>
      </c>
    </row>
    <row r="21" s="105" customFormat="1" ht="17.25" customHeight="1" spans="1:3">
      <c r="A21" s="161">
        <v>50209</v>
      </c>
      <c r="B21" s="161" t="s">
        <v>1734</v>
      </c>
      <c r="C21" s="110">
        <v>98</v>
      </c>
    </row>
    <row r="22" s="105" customFormat="1" ht="17.25" customHeight="1" spans="1:3">
      <c r="A22" s="161">
        <v>50299</v>
      </c>
      <c r="B22" s="161" t="s">
        <v>1735</v>
      </c>
      <c r="C22" s="110">
        <v>1562</v>
      </c>
    </row>
    <row r="23" s="105" customFormat="1" ht="17.25" customHeight="1" spans="1:3">
      <c r="A23" s="161">
        <v>503</v>
      </c>
      <c r="B23" s="162" t="s">
        <v>1736</v>
      </c>
      <c r="C23" s="110">
        <f>SUM(C24:C30)</f>
        <v>0</v>
      </c>
    </row>
    <row r="24" s="105" customFormat="1" ht="17.25" customHeight="1" spans="1:3">
      <c r="A24" s="161">
        <v>50301</v>
      </c>
      <c r="B24" s="161" t="s">
        <v>1737</v>
      </c>
      <c r="C24" s="110"/>
    </row>
    <row r="25" s="105" customFormat="1" ht="17.25" customHeight="1" spans="1:3">
      <c r="A25" s="161">
        <v>50302</v>
      </c>
      <c r="B25" s="161" t="s">
        <v>1738</v>
      </c>
      <c r="C25" s="110"/>
    </row>
    <row r="26" s="105" customFormat="1" ht="17.25" customHeight="1" spans="1:3">
      <c r="A26" s="161">
        <v>50303</v>
      </c>
      <c r="B26" s="161" t="s">
        <v>1739</v>
      </c>
      <c r="C26" s="110"/>
    </row>
    <row r="27" s="105" customFormat="1" ht="17.25" customHeight="1" spans="1:3">
      <c r="A27" s="161">
        <v>50305</v>
      </c>
      <c r="B27" s="161" t="s">
        <v>1740</v>
      </c>
      <c r="C27" s="110"/>
    </row>
    <row r="28" s="105" customFormat="1" ht="17.25" customHeight="1" spans="1:3">
      <c r="A28" s="161">
        <v>50306</v>
      </c>
      <c r="B28" s="161" t="s">
        <v>1741</v>
      </c>
      <c r="C28" s="110"/>
    </row>
    <row r="29" s="105" customFormat="1" ht="17.25" customHeight="1" spans="1:3">
      <c r="A29" s="161">
        <v>50307</v>
      </c>
      <c r="B29" s="161" t="s">
        <v>1742</v>
      </c>
      <c r="C29" s="110"/>
    </row>
    <row r="30" s="105" customFormat="1" ht="17.25" customHeight="1" spans="1:3">
      <c r="A30" s="161">
        <v>50399</v>
      </c>
      <c r="B30" s="161" t="s">
        <v>1743</v>
      </c>
      <c r="C30" s="110"/>
    </row>
    <row r="31" s="105" customFormat="1" ht="17.25" customHeight="1" spans="1:3">
      <c r="A31" s="161">
        <v>504</v>
      </c>
      <c r="B31" s="162" t="s">
        <v>1744</v>
      </c>
      <c r="C31" s="110">
        <f>SUM(C32:C37)</f>
        <v>0</v>
      </c>
    </row>
    <row r="32" s="105" customFormat="1" ht="17.25" customHeight="1" spans="1:3">
      <c r="A32" s="161">
        <v>50401</v>
      </c>
      <c r="B32" s="161" t="s">
        <v>1737</v>
      </c>
      <c r="C32" s="110"/>
    </row>
    <row r="33" s="105" customFormat="1" ht="17.25" customHeight="1" spans="1:3">
      <c r="A33" s="161">
        <v>50402</v>
      </c>
      <c r="B33" s="161" t="s">
        <v>1738</v>
      </c>
      <c r="C33" s="110"/>
    </row>
    <row r="34" s="105" customFormat="1" ht="17.25" customHeight="1" spans="1:3">
      <c r="A34" s="161">
        <v>50403</v>
      </c>
      <c r="B34" s="161" t="s">
        <v>1739</v>
      </c>
      <c r="C34" s="110"/>
    </row>
    <row r="35" s="105" customFormat="1" ht="17.25" customHeight="1" spans="1:3">
      <c r="A35" s="161">
        <v>50404</v>
      </c>
      <c r="B35" s="161" t="s">
        <v>1741</v>
      </c>
      <c r="C35" s="110"/>
    </row>
    <row r="36" s="105" customFormat="1" ht="17.25" customHeight="1" spans="1:3">
      <c r="A36" s="161">
        <v>50405</v>
      </c>
      <c r="B36" s="161" t="s">
        <v>1742</v>
      </c>
      <c r="C36" s="110"/>
    </row>
    <row r="37" s="105" customFormat="1" ht="17.25" customHeight="1" spans="1:3">
      <c r="A37" s="161">
        <v>50499</v>
      </c>
      <c r="B37" s="161" t="s">
        <v>1743</v>
      </c>
      <c r="C37" s="110"/>
    </row>
    <row r="38" s="105" customFormat="1" ht="17.25" customHeight="1" spans="1:3">
      <c r="A38" s="161">
        <v>505</v>
      </c>
      <c r="B38" s="162" t="s">
        <v>1745</v>
      </c>
      <c r="C38" s="110">
        <f>SUM(C39:C41)</f>
        <v>68494</v>
      </c>
    </row>
    <row r="39" s="105" customFormat="1" ht="17.25" customHeight="1" spans="1:3">
      <c r="A39" s="161">
        <v>50501</v>
      </c>
      <c r="B39" s="161" t="s">
        <v>1746</v>
      </c>
      <c r="C39" s="110">
        <v>66965</v>
      </c>
    </row>
    <row r="40" s="105" customFormat="1" ht="17.25" customHeight="1" spans="1:3">
      <c r="A40" s="161">
        <v>50502</v>
      </c>
      <c r="B40" s="161" t="s">
        <v>1747</v>
      </c>
      <c r="C40" s="110">
        <v>1529</v>
      </c>
    </row>
    <row r="41" s="105" customFormat="1" ht="17.25" customHeight="1" spans="1:3">
      <c r="A41" s="161">
        <v>50599</v>
      </c>
      <c r="B41" s="161" t="s">
        <v>1748</v>
      </c>
      <c r="C41" s="110"/>
    </row>
    <row r="42" s="105" customFormat="1" ht="17.25" customHeight="1" spans="1:3">
      <c r="A42" s="161">
        <v>506</v>
      </c>
      <c r="B42" s="162" t="s">
        <v>1749</v>
      </c>
      <c r="C42" s="110">
        <f>SUM(C43:C44)</f>
        <v>0</v>
      </c>
    </row>
    <row r="43" s="105" customFormat="1" ht="17.25" customHeight="1" spans="1:3">
      <c r="A43" s="161">
        <v>50601</v>
      </c>
      <c r="B43" s="161" t="s">
        <v>1750</v>
      </c>
      <c r="C43" s="110"/>
    </row>
    <row r="44" s="105" customFormat="1" ht="17.25" customHeight="1" spans="1:3">
      <c r="A44" s="161">
        <v>50602</v>
      </c>
      <c r="B44" s="161" t="s">
        <v>1751</v>
      </c>
      <c r="C44" s="110"/>
    </row>
    <row r="45" s="105" customFormat="1" ht="17.25" customHeight="1" spans="1:3">
      <c r="A45" s="161">
        <v>507</v>
      </c>
      <c r="B45" s="162" t="s">
        <v>1752</v>
      </c>
      <c r="C45" s="110">
        <f>SUM(C46:C48)</f>
        <v>0</v>
      </c>
    </row>
    <row r="46" s="105" customFormat="1" ht="17.25" customHeight="1" spans="1:3">
      <c r="A46" s="161">
        <v>50701</v>
      </c>
      <c r="B46" s="161" t="s">
        <v>1753</v>
      </c>
      <c r="C46" s="110"/>
    </row>
    <row r="47" s="105" customFormat="1" ht="17.25" customHeight="1" spans="1:3">
      <c r="A47" s="161">
        <v>50702</v>
      </c>
      <c r="B47" s="161" t="s">
        <v>1754</v>
      </c>
      <c r="C47" s="110"/>
    </row>
    <row r="48" s="105" customFormat="1" ht="17.25" customHeight="1" spans="1:3">
      <c r="A48" s="161">
        <v>50799</v>
      </c>
      <c r="B48" s="161" t="s">
        <v>1755</v>
      </c>
      <c r="C48" s="110"/>
    </row>
    <row r="49" s="105" customFormat="1" ht="17.25" customHeight="1" spans="1:3">
      <c r="A49" s="161">
        <v>508</v>
      </c>
      <c r="B49" s="162" t="s">
        <v>1756</v>
      </c>
      <c r="C49" s="110">
        <f>SUM(C50:C53)</f>
        <v>0</v>
      </c>
    </row>
    <row r="50" s="105" customFormat="1" ht="17.25" customHeight="1" spans="1:3">
      <c r="A50" s="161">
        <v>50803</v>
      </c>
      <c r="B50" s="161" t="s">
        <v>1757</v>
      </c>
      <c r="C50" s="110"/>
    </row>
    <row r="51" s="105" customFormat="1" ht="17.25" customHeight="1" spans="1:3">
      <c r="A51" s="161">
        <v>50804</v>
      </c>
      <c r="B51" s="161" t="s">
        <v>1758</v>
      </c>
      <c r="C51" s="110"/>
    </row>
    <row r="52" s="105" customFormat="1" ht="17.25" customHeight="1" spans="1:3">
      <c r="A52" s="161">
        <v>50805</v>
      </c>
      <c r="B52" s="161" t="s">
        <v>1759</v>
      </c>
      <c r="C52" s="110"/>
    </row>
    <row r="53" s="105" customFormat="1" ht="17.25" customHeight="1" spans="1:3">
      <c r="A53" s="161">
        <v>50899</v>
      </c>
      <c r="B53" s="161" t="s">
        <v>1760</v>
      </c>
      <c r="C53" s="110"/>
    </row>
    <row r="54" s="105" customFormat="1" ht="17.25" customHeight="1" spans="1:3">
      <c r="A54" s="161">
        <v>509</v>
      </c>
      <c r="B54" s="162" t="s">
        <v>1761</v>
      </c>
      <c r="C54" s="110">
        <f>SUM(C55:C59)</f>
        <v>23703</v>
      </c>
    </row>
    <row r="55" s="105" customFormat="1" ht="17.25" customHeight="1" spans="1:3">
      <c r="A55" s="161">
        <v>50901</v>
      </c>
      <c r="B55" s="161" t="s">
        <v>1762</v>
      </c>
      <c r="C55" s="110">
        <v>2072</v>
      </c>
    </row>
    <row r="56" s="105" customFormat="1" ht="17.25" customHeight="1" spans="1:3">
      <c r="A56" s="161">
        <v>50902</v>
      </c>
      <c r="B56" s="161" t="s">
        <v>1763</v>
      </c>
      <c r="C56" s="110"/>
    </row>
    <row r="57" s="105" customFormat="1" ht="17.25" customHeight="1" spans="1:3">
      <c r="A57" s="161">
        <v>50903</v>
      </c>
      <c r="B57" s="161" t="s">
        <v>1764</v>
      </c>
      <c r="C57" s="110"/>
    </row>
    <row r="58" s="105" customFormat="1" ht="17.25" customHeight="1" spans="1:3">
      <c r="A58" s="161">
        <v>50905</v>
      </c>
      <c r="B58" s="161" t="s">
        <v>1765</v>
      </c>
      <c r="C58" s="110">
        <v>37</v>
      </c>
    </row>
    <row r="59" s="105" customFormat="1" ht="17.25" customHeight="1" spans="1:3">
      <c r="A59" s="161">
        <v>50999</v>
      </c>
      <c r="B59" s="161" t="s">
        <v>1766</v>
      </c>
      <c r="C59" s="110">
        <v>21594</v>
      </c>
    </row>
    <row r="60" s="105" customFormat="1" ht="17.25" customHeight="1" spans="1:3">
      <c r="A60" s="161">
        <v>510</v>
      </c>
      <c r="B60" s="162" t="s">
        <v>1767</v>
      </c>
      <c r="C60" s="110">
        <f>SUM(C61:C63)</f>
        <v>0</v>
      </c>
    </row>
    <row r="61" s="105" customFormat="1" ht="17.25" customHeight="1" spans="1:3">
      <c r="A61" s="161">
        <v>51002</v>
      </c>
      <c r="B61" s="161" t="s">
        <v>1768</v>
      </c>
      <c r="C61" s="110"/>
    </row>
    <row r="62" s="105" customFormat="1" ht="17.25" customHeight="1" spans="1:3">
      <c r="A62" s="161">
        <v>51003</v>
      </c>
      <c r="B62" s="161" t="s">
        <v>1095</v>
      </c>
      <c r="C62" s="110"/>
    </row>
    <row r="63" s="105" customFormat="1" ht="17.25" customHeight="1" spans="1:3">
      <c r="A63" s="161">
        <v>51004</v>
      </c>
      <c r="B63" s="161" t="s">
        <v>1769</v>
      </c>
      <c r="C63" s="110"/>
    </row>
    <row r="64" s="105" customFormat="1" ht="17.25" customHeight="1" spans="1:3">
      <c r="A64" s="161">
        <v>511</v>
      </c>
      <c r="B64" s="162" t="s">
        <v>1770</v>
      </c>
      <c r="C64" s="110">
        <f>SUM(C65:C68)</f>
        <v>0</v>
      </c>
    </row>
    <row r="65" s="105" customFormat="1" ht="17.25" customHeight="1" spans="1:3">
      <c r="A65" s="161">
        <v>51101</v>
      </c>
      <c r="B65" s="161" t="s">
        <v>1771</v>
      </c>
      <c r="C65" s="110"/>
    </row>
    <row r="66" s="105" customFormat="1" ht="17.25" customHeight="1" spans="1:3">
      <c r="A66" s="161">
        <v>51102</v>
      </c>
      <c r="B66" s="161" t="s">
        <v>1772</v>
      </c>
      <c r="C66" s="110"/>
    </row>
    <row r="67" s="105" customFormat="1" ht="17.25" customHeight="1" spans="1:3">
      <c r="A67" s="161">
        <v>51103</v>
      </c>
      <c r="B67" s="161" t="s">
        <v>1773</v>
      </c>
      <c r="C67" s="110"/>
    </row>
    <row r="68" s="105" customFormat="1" ht="17.25" customHeight="1" spans="1:3">
      <c r="A68" s="161">
        <v>51104</v>
      </c>
      <c r="B68" s="161" t="s">
        <v>1774</v>
      </c>
      <c r="C68" s="110"/>
    </row>
    <row r="69" s="105" customFormat="1" ht="17.25" customHeight="1" spans="1:3">
      <c r="A69" s="161">
        <v>599</v>
      </c>
      <c r="B69" s="162" t="s">
        <v>1775</v>
      </c>
      <c r="C69" s="110">
        <f>SUM(C70:C74)</f>
        <v>0</v>
      </c>
    </row>
    <row r="70" s="105" customFormat="1" ht="17.25" customHeight="1" spans="1:3">
      <c r="A70" s="161">
        <v>59907</v>
      </c>
      <c r="B70" s="161" t="s">
        <v>1776</v>
      </c>
      <c r="C70" s="110"/>
    </row>
    <row r="71" s="105" customFormat="1" ht="17.25" customHeight="1" spans="1:3">
      <c r="A71" s="161">
        <v>59908</v>
      </c>
      <c r="B71" s="161" t="s">
        <v>1777</v>
      </c>
      <c r="C71" s="110"/>
    </row>
    <row r="72" s="105" customFormat="1" ht="17.25" customHeight="1" spans="1:3">
      <c r="A72" s="161">
        <v>59909</v>
      </c>
      <c r="B72" s="161" t="s">
        <v>1778</v>
      </c>
      <c r="C72" s="110"/>
    </row>
    <row r="73" s="105" customFormat="1" ht="17.25" customHeight="1" spans="1:3">
      <c r="A73" s="161">
        <v>59910</v>
      </c>
      <c r="B73" s="161" t="s">
        <v>1779</v>
      </c>
      <c r="C73" s="110"/>
    </row>
    <row r="74" s="105" customFormat="1" ht="17.25" customHeight="1" spans="1:3">
      <c r="A74" s="161">
        <v>59999</v>
      </c>
      <c r="B74" s="161" t="s">
        <v>1557</v>
      </c>
      <c r="C74" s="110"/>
    </row>
  </sheetData>
  <mergeCells count="6">
    <mergeCell ref="A1:C1"/>
    <mergeCell ref="A2:C2"/>
    <mergeCell ref="A3:C3"/>
    <mergeCell ref="A4:A5"/>
    <mergeCell ref="B4:B5"/>
    <mergeCell ref="C4:C5"/>
  </mergeCells>
  <dataValidations count="1">
    <dataValidation type="decimal" operator="between" allowBlank="1" showInputMessage="1" showErrorMessage="1" sqref="C6:C74">
      <formula1>-99999999999999</formula1>
      <formula2>99999999999999</formula2>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50"/>
  <sheetViews>
    <sheetView workbookViewId="0">
      <selection activeCell="E7" sqref="E7"/>
    </sheetView>
  </sheetViews>
  <sheetFormatPr defaultColWidth="12.125" defaultRowHeight="15.65" customHeight="1" outlineLevelCol="3"/>
  <cols>
    <col min="1" max="1" width="40" style="120" customWidth="1"/>
    <col min="2" max="2" width="22.375" style="120" customWidth="1"/>
    <col min="3" max="3" width="40" style="120" customWidth="1"/>
    <col min="4" max="4" width="22.375" style="120" customWidth="1"/>
    <col min="5" max="16384" width="12.125" style="120"/>
  </cols>
  <sheetData>
    <row r="1" s="120" customFormat="1" ht="33.75" customHeight="1" spans="1:4">
      <c r="A1" s="38" t="s">
        <v>2760</v>
      </c>
      <c r="B1" s="38"/>
      <c r="C1" s="38"/>
      <c r="D1" s="38"/>
    </row>
    <row r="2" s="120" customFormat="1" ht="17.25" customHeight="1" spans="1:4">
      <c r="A2" s="39" t="s">
        <v>2761</v>
      </c>
      <c r="B2" s="39"/>
      <c r="C2" s="39"/>
      <c r="D2" s="39"/>
    </row>
    <row r="3" s="120" customFormat="1" ht="17.25" customHeight="1" spans="1:4">
      <c r="A3" s="121" t="s">
        <v>29</v>
      </c>
      <c r="B3" s="121"/>
      <c r="C3" s="121"/>
      <c r="D3" s="121"/>
    </row>
    <row r="4" s="120" customFormat="1" ht="21.75" customHeight="1" spans="1:4">
      <c r="A4" s="153" t="s">
        <v>30</v>
      </c>
      <c r="B4" s="153" t="s">
        <v>31</v>
      </c>
      <c r="C4" s="153" t="s">
        <v>30</v>
      </c>
      <c r="D4" s="153" t="s">
        <v>31</v>
      </c>
    </row>
    <row r="5" s="120" customFormat="1" ht="15.75" customHeight="1" spans="1:4">
      <c r="A5" s="123" t="s">
        <v>2762</v>
      </c>
      <c r="B5" s="43">
        <v>71956</v>
      </c>
      <c r="C5" s="123" t="s">
        <v>2763</v>
      </c>
      <c r="D5" s="43">
        <v>235</v>
      </c>
    </row>
    <row r="6" s="120" customFormat="1" ht="17.25" customHeight="1" spans="1:4">
      <c r="A6" s="123" t="s">
        <v>2764</v>
      </c>
      <c r="B6" s="43">
        <v>3449</v>
      </c>
      <c r="C6" s="123" t="s">
        <v>2765</v>
      </c>
      <c r="D6" s="43">
        <v>168</v>
      </c>
    </row>
    <row r="7" s="120" customFormat="1" ht="17.25" customHeight="1" spans="1:4">
      <c r="A7" s="123" t="s">
        <v>2766</v>
      </c>
      <c r="B7" s="43">
        <v>1660</v>
      </c>
      <c r="C7" s="123" t="s">
        <v>2767</v>
      </c>
      <c r="D7" s="43">
        <v>3223</v>
      </c>
    </row>
    <row r="8" s="120" customFormat="1" ht="17.25" customHeight="1" spans="1:4">
      <c r="A8" s="123" t="s">
        <v>2768</v>
      </c>
      <c r="B8" s="43"/>
      <c r="C8" s="123" t="s">
        <v>2769</v>
      </c>
      <c r="D8" s="43">
        <v>2851</v>
      </c>
    </row>
    <row r="9" s="120" customFormat="1" ht="17.25" customHeight="1" spans="1:4">
      <c r="A9" s="123" t="s">
        <v>2770</v>
      </c>
      <c r="B9" s="43">
        <v>7084</v>
      </c>
      <c r="C9" s="123" t="s">
        <v>2771</v>
      </c>
      <c r="D9" s="43">
        <v>928</v>
      </c>
    </row>
    <row r="10" s="120" customFormat="1" ht="17.25" customHeight="1" spans="1:4">
      <c r="A10" s="123" t="s">
        <v>2772</v>
      </c>
      <c r="B10" s="43">
        <v>20110</v>
      </c>
      <c r="C10" s="123" t="s">
        <v>2773</v>
      </c>
      <c r="D10" s="43">
        <v>7556</v>
      </c>
    </row>
    <row r="11" s="120" customFormat="1" ht="17.25" customHeight="1" spans="1:4">
      <c r="A11" s="123" t="s">
        <v>2774</v>
      </c>
      <c r="B11" s="43">
        <v>39653</v>
      </c>
      <c r="C11" s="123" t="s">
        <v>2775</v>
      </c>
      <c r="D11" s="43">
        <v>1255</v>
      </c>
    </row>
    <row r="12" s="120" customFormat="1" ht="17.25" customHeight="1" spans="1:4">
      <c r="A12" s="123" t="s">
        <v>2776</v>
      </c>
      <c r="B12" s="43">
        <v>611040</v>
      </c>
      <c r="C12" s="123" t="s">
        <v>2777</v>
      </c>
      <c r="D12" s="43">
        <v>3469</v>
      </c>
    </row>
    <row r="13" s="120" customFormat="1" ht="17.25" customHeight="1" spans="1:4">
      <c r="A13" s="123" t="s">
        <v>2778</v>
      </c>
      <c r="B13" s="43">
        <v>392190</v>
      </c>
      <c r="C13" s="123" t="s">
        <v>2779</v>
      </c>
      <c r="D13" s="43">
        <v>33002</v>
      </c>
    </row>
    <row r="14" s="120" customFormat="1" ht="17.25" customHeight="1" spans="1:4">
      <c r="A14" s="123" t="s">
        <v>2780</v>
      </c>
      <c r="B14" s="43">
        <v>14348</v>
      </c>
      <c r="C14" s="123" t="s">
        <v>2781</v>
      </c>
      <c r="D14" s="43">
        <v>18418</v>
      </c>
    </row>
    <row r="15" s="120" customFormat="1" ht="17.25" customHeight="1" spans="1:4">
      <c r="A15" s="123" t="s">
        <v>2782</v>
      </c>
      <c r="B15" s="43">
        <v>603</v>
      </c>
      <c r="C15" s="123" t="s">
        <v>2783</v>
      </c>
      <c r="D15" s="43">
        <v>6210</v>
      </c>
    </row>
    <row r="16" s="120" customFormat="1" ht="17.25" customHeight="1" spans="1:4">
      <c r="A16" s="123" t="s">
        <v>2784</v>
      </c>
      <c r="B16" s="43">
        <v>2791</v>
      </c>
      <c r="C16" s="123" t="s">
        <v>2785</v>
      </c>
      <c r="D16" s="43">
        <v>8704</v>
      </c>
    </row>
    <row r="17" s="120" customFormat="1" ht="17.25" customHeight="1" spans="1:4">
      <c r="A17" s="123" t="s">
        <v>2786</v>
      </c>
      <c r="B17" s="43"/>
      <c r="C17" s="123" t="s">
        <v>2787</v>
      </c>
      <c r="D17" s="43">
        <v>746</v>
      </c>
    </row>
    <row r="18" s="120" customFormat="1" ht="17.25" customHeight="1" spans="1:4">
      <c r="A18" s="123" t="s">
        <v>2788</v>
      </c>
      <c r="B18" s="43">
        <v>859</v>
      </c>
      <c r="C18" s="123" t="s">
        <v>2789</v>
      </c>
      <c r="D18" s="43">
        <v>213</v>
      </c>
    </row>
    <row r="19" s="120" customFormat="1" ht="17.25" customHeight="1" spans="1:4">
      <c r="A19" s="123" t="s">
        <v>2790</v>
      </c>
      <c r="B19" s="43">
        <v>3410</v>
      </c>
      <c r="C19" s="123" t="s">
        <v>2791</v>
      </c>
      <c r="D19" s="43">
        <v>294</v>
      </c>
    </row>
    <row r="20" s="120" customFormat="1" ht="17.25" customHeight="1" spans="1:4">
      <c r="A20" s="123" t="s">
        <v>2792</v>
      </c>
      <c r="B20" s="43"/>
      <c r="C20" s="123" t="s">
        <v>2793</v>
      </c>
      <c r="D20" s="43">
        <v>1550</v>
      </c>
    </row>
    <row r="21" s="120" customFormat="1" ht="17.25" customHeight="1" spans="1:4">
      <c r="A21" s="123" t="s">
        <v>2794</v>
      </c>
      <c r="B21" s="43">
        <v>13946</v>
      </c>
      <c r="C21" s="123" t="s">
        <v>2795</v>
      </c>
      <c r="D21" s="43">
        <v>106</v>
      </c>
    </row>
    <row r="22" s="120" customFormat="1" ht="17.25" customHeight="1" spans="1:4">
      <c r="A22" s="123" t="s">
        <v>2796</v>
      </c>
      <c r="B22" s="43">
        <v>1329</v>
      </c>
      <c r="C22" s="123" t="s">
        <v>2797</v>
      </c>
      <c r="D22" s="43">
        <v>2726</v>
      </c>
    </row>
    <row r="23" s="120" customFormat="1" ht="17.25" customHeight="1" spans="1:4">
      <c r="A23" s="123" t="s">
        <v>2798</v>
      </c>
      <c r="B23" s="43"/>
      <c r="C23" s="123" t="s">
        <v>2799</v>
      </c>
      <c r="D23" s="43"/>
    </row>
    <row r="24" s="120" customFormat="1" ht="17.25" customHeight="1" spans="1:4">
      <c r="A24" s="123" t="s">
        <v>2800</v>
      </c>
      <c r="B24" s="43"/>
      <c r="C24" s="123" t="s">
        <v>2801</v>
      </c>
      <c r="D24" s="43">
        <v>60900</v>
      </c>
    </row>
    <row r="25" s="120" customFormat="1" ht="17.25" customHeight="1" spans="1:4">
      <c r="A25" s="123" t="s">
        <v>2802</v>
      </c>
      <c r="B25" s="43">
        <v>4237</v>
      </c>
      <c r="C25" s="123" t="s">
        <v>2803</v>
      </c>
      <c r="D25" s="43">
        <v>60900</v>
      </c>
    </row>
    <row r="26" s="120" customFormat="1" ht="17.25" customHeight="1" spans="1:4">
      <c r="A26" s="123" t="s">
        <v>2804</v>
      </c>
      <c r="B26" s="43"/>
      <c r="C26" s="123" t="s">
        <v>2805</v>
      </c>
      <c r="D26" s="43"/>
    </row>
    <row r="27" s="120" customFormat="1" ht="17.25" customHeight="1" spans="1:4">
      <c r="A27" s="123" t="s">
        <v>2806</v>
      </c>
      <c r="B27" s="43"/>
      <c r="C27" s="123" t="s">
        <v>2807</v>
      </c>
      <c r="D27" s="43"/>
    </row>
    <row r="28" s="120" customFormat="1" ht="17.25" customHeight="1" spans="1:4">
      <c r="A28" s="123" t="s">
        <v>2808</v>
      </c>
      <c r="B28" s="43">
        <v>17</v>
      </c>
      <c r="C28" s="123" t="s">
        <v>2809</v>
      </c>
      <c r="D28" s="43"/>
    </row>
    <row r="29" s="120" customFormat="1" ht="17.25" customHeight="1" spans="1:4">
      <c r="A29" s="123" t="s">
        <v>2810</v>
      </c>
      <c r="B29" s="43">
        <v>143</v>
      </c>
      <c r="C29" s="123" t="s">
        <v>2811</v>
      </c>
      <c r="D29" s="43">
        <v>6997</v>
      </c>
    </row>
    <row r="30" s="120" customFormat="1" ht="17.25" customHeight="1" spans="1:4">
      <c r="A30" s="123" t="s">
        <v>2812</v>
      </c>
      <c r="B30" s="43">
        <v>13383</v>
      </c>
      <c r="C30" s="123" t="s">
        <v>2813</v>
      </c>
      <c r="D30" s="43"/>
    </row>
    <row r="31" s="120" customFormat="1" ht="17.25" customHeight="1" spans="1:4">
      <c r="A31" s="123" t="s">
        <v>2814</v>
      </c>
      <c r="B31" s="43">
        <v>70</v>
      </c>
      <c r="C31" s="123" t="s">
        <v>2815</v>
      </c>
      <c r="D31" s="43">
        <v>3780</v>
      </c>
    </row>
    <row r="32" s="120" customFormat="1" ht="17.25" customHeight="1" spans="1:4">
      <c r="A32" s="123" t="s">
        <v>2816</v>
      </c>
      <c r="B32" s="43">
        <v>1736</v>
      </c>
      <c r="C32" s="123" t="s">
        <v>2817</v>
      </c>
      <c r="D32" s="43">
        <v>3217</v>
      </c>
    </row>
    <row r="33" s="120" customFormat="1" ht="17.25" customHeight="1" spans="1:4">
      <c r="A33" s="123" t="s">
        <v>2818</v>
      </c>
      <c r="B33" s="43">
        <v>28339</v>
      </c>
      <c r="C33" s="123" t="s">
        <v>2819</v>
      </c>
      <c r="D33" s="43"/>
    </row>
    <row r="34" s="120" customFormat="1" ht="17.25" customHeight="1" spans="1:4">
      <c r="A34" s="123" t="s">
        <v>2820</v>
      </c>
      <c r="B34" s="43">
        <v>31931</v>
      </c>
      <c r="C34" s="123" t="s">
        <v>2821</v>
      </c>
      <c r="D34" s="43"/>
    </row>
    <row r="35" s="120" customFormat="1" ht="17.25" customHeight="1" spans="1:4">
      <c r="A35" s="123" t="s">
        <v>2822</v>
      </c>
      <c r="B35" s="43">
        <v>220</v>
      </c>
      <c r="C35" s="123" t="s">
        <v>2823</v>
      </c>
      <c r="D35" s="43"/>
    </row>
    <row r="36" s="120" customFormat="1" ht="17.25" customHeight="1" spans="1:4">
      <c r="A36" s="123" t="s">
        <v>2824</v>
      </c>
      <c r="B36" s="43"/>
      <c r="C36" s="123" t="s">
        <v>2825</v>
      </c>
      <c r="D36" s="43"/>
    </row>
    <row r="37" s="120" customFormat="1" ht="17.25" customHeight="1" spans="1:4">
      <c r="A37" s="123" t="s">
        <v>2826</v>
      </c>
      <c r="B37" s="43">
        <v>21047</v>
      </c>
      <c r="C37" s="123" t="s">
        <v>2827</v>
      </c>
      <c r="D37" s="43"/>
    </row>
    <row r="38" s="120" customFormat="1" ht="17.25" customHeight="1" spans="1:4">
      <c r="A38" s="123" t="s">
        <v>2828</v>
      </c>
      <c r="B38" s="43">
        <v>6079</v>
      </c>
      <c r="C38" s="123" t="s">
        <v>2829</v>
      </c>
      <c r="D38" s="43">
        <v>199874</v>
      </c>
    </row>
    <row r="39" s="120" customFormat="1" ht="17.25" customHeight="1" spans="1:4">
      <c r="A39" s="123" t="s">
        <v>2830</v>
      </c>
      <c r="B39" s="43"/>
      <c r="C39" s="123" t="s">
        <v>2831</v>
      </c>
      <c r="D39" s="43">
        <v>915</v>
      </c>
    </row>
    <row r="40" s="120" customFormat="1" ht="17.25" customHeight="1" spans="1:4">
      <c r="A40" s="123" t="s">
        <v>2832</v>
      </c>
      <c r="B40" s="43"/>
      <c r="C40" s="123" t="s">
        <v>2833</v>
      </c>
      <c r="D40" s="43">
        <v>198959</v>
      </c>
    </row>
    <row r="41" s="120" customFormat="1" ht="17.25" customHeight="1" spans="1:4">
      <c r="A41" s="123" t="s">
        <v>2834</v>
      </c>
      <c r="B41" s="43"/>
      <c r="C41" s="123" t="s">
        <v>2835</v>
      </c>
      <c r="D41" s="43">
        <v>51300</v>
      </c>
    </row>
    <row r="42" s="120" customFormat="1" ht="17.25" customHeight="1" spans="1:4">
      <c r="A42" s="123" t="s">
        <v>2836</v>
      </c>
      <c r="B42" s="43">
        <v>22</v>
      </c>
      <c r="C42" s="123" t="s">
        <v>2837</v>
      </c>
      <c r="D42" s="43">
        <v>49500</v>
      </c>
    </row>
    <row r="43" s="120" customFormat="1" ht="17.25" customHeight="1" spans="1:4">
      <c r="A43" s="123" t="s">
        <v>2838</v>
      </c>
      <c r="B43" s="43">
        <v>6081</v>
      </c>
      <c r="C43" s="123" t="s">
        <v>2839</v>
      </c>
      <c r="D43" s="43"/>
    </row>
    <row r="44" s="120" customFormat="1" ht="17.25" customHeight="1" spans="1:4">
      <c r="A44" s="123" t="s">
        <v>2840</v>
      </c>
      <c r="B44" s="43">
        <v>1284</v>
      </c>
      <c r="C44" s="123" t="s">
        <v>2841</v>
      </c>
      <c r="D44" s="43"/>
    </row>
    <row r="45" s="120" customFormat="1" ht="17.25" customHeight="1" spans="1:4">
      <c r="A45" s="123" t="s">
        <v>2842</v>
      </c>
      <c r="B45" s="43">
        <v>264</v>
      </c>
      <c r="C45" s="123" t="s">
        <v>2843</v>
      </c>
      <c r="D45" s="43">
        <v>1800</v>
      </c>
    </row>
    <row r="46" s="120" customFormat="1" ht="17.25" customHeight="1" spans="1:4">
      <c r="A46" s="123" t="s">
        <v>2844</v>
      </c>
      <c r="B46" s="43"/>
      <c r="C46" s="123" t="s">
        <v>2845</v>
      </c>
      <c r="D46" s="43"/>
    </row>
    <row r="47" s="120" customFormat="1" ht="15.75" customHeight="1" spans="1:4">
      <c r="A47" s="123" t="s">
        <v>2846</v>
      </c>
      <c r="B47" s="43">
        <v>66711</v>
      </c>
      <c r="C47" s="123" t="s">
        <v>2847</v>
      </c>
      <c r="D47" s="43"/>
    </row>
    <row r="48" s="120" customFormat="1" ht="15.75" customHeight="1" spans="1:4">
      <c r="A48" s="123" t="s">
        <v>2848</v>
      </c>
      <c r="B48" s="43">
        <v>94421</v>
      </c>
      <c r="C48" s="123" t="s">
        <v>2849</v>
      </c>
      <c r="D48" s="43"/>
    </row>
    <row r="49" s="120" customFormat="1" ht="15.75" customHeight="1" spans="1:4">
      <c r="A49" s="123" t="s">
        <v>2850</v>
      </c>
      <c r="B49" s="43">
        <v>2767</v>
      </c>
      <c r="C49" s="123" t="s">
        <v>2851</v>
      </c>
      <c r="D49" s="43"/>
    </row>
    <row r="50" s="120" customFormat="1" ht="15.75" customHeight="1" spans="1:4">
      <c r="A50" s="123" t="s">
        <v>2852</v>
      </c>
      <c r="B50" s="43"/>
      <c r="C50" s="123" t="s">
        <v>2853</v>
      </c>
      <c r="D50" s="43"/>
    </row>
  </sheetData>
  <mergeCells count="3">
    <mergeCell ref="A1:D1"/>
    <mergeCell ref="A2:D2"/>
    <mergeCell ref="A3:D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14"/>
  <sheetViews>
    <sheetView workbookViewId="0">
      <selection activeCell="A1" sqref="A1:C1"/>
    </sheetView>
  </sheetViews>
  <sheetFormatPr defaultColWidth="12.125" defaultRowHeight="17" customHeight="1" outlineLevelCol="2"/>
  <cols>
    <col min="1" max="3" width="40.125" style="120" customWidth="1"/>
    <col min="4" max="16384" width="12.125" style="120"/>
  </cols>
  <sheetData>
    <row r="1" s="120" customFormat="1" ht="33.75" customHeight="1" spans="1:3">
      <c r="A1" s="38" t="s">
        <v>2854</v>
      </c>
      <c r="B1" s="38"/>
      <c r="C1" s="38"/>
    </row>
    <row r="2" s="120" customFormat="1" ht="17.25" customHeight="1" spans="1:3">
      <c r="A2" s="39" t="s">
        <v>2855</v>
      </c>
      <c r="B2" s="39"/>
      <c r="C2" s="39"/>
    </row>
    <row r="3" s="120" customFormat="1" ht="17.25" customHeight="1" spans="1:3">
      <c r="A3" s="121" t="s">
        <v>29</v>
      </c>
      <c r="B3" s="121"/>
      <c r="C3" s="121"/>
    </row>
    <row r="4" s="120" customFormat="1" ht="23.25" customHeight="1" spans="1:3">
      <c r="A4" s="153" t="s">
        <v>1783</v>
      </c>
      <c r="B4" s="153" t="s">
        <v>2856</v>
      </c>
      <c r="C4" s="153" t="s">
        <v>31</v>
      </c>
    </row>
    <row r="5" s="120" customFormat="1" ht="24.75" customHeight="1" spans="1:3">
      <c r="A5" s="123" t="s">
        <v>2857</v>
      </c>
      <c r="B5" s="43"/>
      <c r="C5" s="43">
        <v>436617</v>
      </c>
    </row>
    <row r="6" s="120" customFormat="1" ht="24.75" customHeight="1" spans="1:3">
      <c r="A6" s="123" t="s">
        <v>2858</v>
      </c>
      <c r="B6" s="43"/>
      <c r="C6" s="43">
        <v>436617</v>
      </c>
    </row>
    <row r="7" s="120" customFormat="1" ht="24.75" customHeight="1" spans="1:3">
      <c r="A7" s="123" t="s">
        <v>2859</v>
      </c>
      <c r="B7" s="43">
        <v>448084</v>
      </c>
      <c r="C7" s="43"/>
    </row>
    <row r="8" s="120" customFormat="1" ht="24.75" customHeight="1" spans="1:3">
      <c r="A8" s="123" t="s">
        <v>2858</v>
      </c>
      <c r="B8" s="43">
        <v>448084</v>
      </c>
      <c r="C8" s="43"/>
    </row>
    <row r="9" s="120" customFormat="1" ht="24.75" customHeight="1" spans="1:3">
      <c r="A9" s="123" t="s">
        <v>2860</v>
      </c>
      <c r="B9" s="43"/>
      <c r="C9" s="43">
        <v>60900</v>
      </c>
    </row>
    <row r="10" s="120" customFormat="1" ht="24.75" customHeight="1" spans="1:3">
      <c r="A10" s="123" t="s">
        <v>2858</v>
      </c>
      <c r="B10" s="43"/>
      <c r="C10" s="43">
        <v>60900</v>
      </c>
    </row>
    <row r="11" s="120" customFormat="1" ht="24.75" customHeight="1" spans="1:3">
      <c r="A11" s="123" t="s">
        <v>2861</v>
      </c>
      <c r="B11" s="43"/>
      <c r="C11" s="43">
        <v>51300</v>
      </c>
    </row>
    <row r="12" s="120" customFormat="1" ht="24.75" customHeight="1" spans="1:3">
      <c r="A12" s="123" t="s">
        <v>2858</v>
      </c>
      <c r="B12" s="43"/>
      <c r="C12" s="43">
        <v>51300</v>
      </c>
    </row>
    <row r="13" s="120" customFormat="1" ht="24.75" customHeight="1" spans="1:3">
      <c r="A13" s="123" t="s">
        <v>2862</v>
      </c>
      <c r="B13" s="43"/>
      <c r="C13" s="43">
        <v>448017</v>
      </c>
    </row>
    <row r="14" s="120" customFormat="1" ht="24.75" customHeight="1" spans="1:3">
      <c r="A14" s="123" t="s">
        <v>2858</v>
      </c>
      <c r="B14" s="43"/>
      <c r="C14" s="43">
        <v>448017</v>
      </c>
    </row>
  </sheetData>
  <mergeCells count="3">
    <mergeCell ref="A1:C1"/>
    <mergeCell ref="A2:C2"/>
    <mergeCell ref="A3:C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76"/>
  <sheetViews>
    <sheetView workbookViewId="0">
      <selection activeCell="A1" sqref="A1:B1"/>
    </sheetView>
  </sheetViews>
  <sheetFormatPr defaultColWidth="12.125" defaultRowHeight="15.65" customHeight="1" outlineLevelCol="1"/>
  <cols>
    <col min="1" max="1" width="59" style="106" customWidth="1"/>
    <col min="2" max="2" width="22.5583333333333" style="143" customWidth="1"/>
    <col min="3" max="16378" width="12.125" style="105"/>
  </cols>
  <sheetData>
    <row r="1" s="105" customFormat="1" ht="40.5" customHeight="1" spans="1:2">
      <c r="A1" s="144" t="s">
        <v>2863</v>
      </c>
      <c r="B1" s="145"/>
    </row>
    <row r="2" s="105" customFormat="1" ht="17.25" customHeight="1" spans="1:2">
      <c r="A2" s="39" t="s">
        <v>2864</v>
      </c>
      <c r="B2" s="146"/>
    </row>
    <row r="3" s="105" customFormat="1" ht="17.25" customHeight="1" spans="1:2">
      <c r="A3" s="39" t="s">
        <v>29</v>
      </c>
      <c r="B3" s="146"/>
    </row>
    <row r="4" s="105" customFormat="1" ht="17.25" customHeight="1" spans="1:2">
      <c r="A4" s="100" t="s">
        <v>30</v>
      </c>
      <c r="B4" s="147" t="s">
        <v>31</v>
      </c>
    </row>
    <row r="5" s="105" customFormat="1" ht="17.25" customHeight="1" spans="1:2">
      <c r="A5" s="109" t="s">
        <v>2865</v>
      </c>
      <c r="B5" s="148">
        <f>SUM(B6,B9:B16,B22:B23,B26:B29,B32:B34,B37:B41,B44:B45,B53:B56)</f>
        <v>0</v>
      </c>
    </row>
    <row r="6" s="105" customFormat="1" ht="17.25" customHeight="1" spans="1:2">
      <c r="A6" s="109" t="s">
        <v>2866</v>
      </c>
      <c r="B6" s="148">
        <f>SUM(B7:B8)</f>
        <v>0</v>
      </c>
    </row>
    <row r="7" s="105" customFormat="1" ht="17.25" customHeight="1" spans="1:2">
      <c r="A7" s="111" t="s">
        <v>2867</v>
      </c>
      <c r="B7" s="148"/>
    </row>
    <row r="8" s="105" customFormat="1" ht="17.25" customHeight="1" spans="1:2">
      <c r="A8" s="111" t="s">
        <v>2868</v>
      </c>
      <c r="B8" s="148"/>
    </row>
    <row r="9" s="105" customFormat="1" ht="17.25" customHeight="1" spans="1:2">
      <c r="A9" s="109" t="s">
        <v>2869</v>
      </c>
      <c r="B9" s="148"/>
    </row>
    <row r="10" s="105" customFormat="1" ht="17.25" customHeight="1" spans="1:2">
      <c r="A10" s="109" t="s">
        <v>2870</v>
      </c>
      <c r="B10" s="148"/>
    </row>
    <row r="11" s="105" customFormat="1" ht="17.25" customHeight="1" spans="1:2">
      <c r="A11" s="109" t="s">
        <v>2871</v>
      </c>
      <c r="B11" s="148"/>
    </row>
    <row r="12" s="105" customFormat="1" ht="17.25" customHeight="1" spans="1:2">
      <c r="A12" s="109" t="s">
        <v>2872</v>
      </c>
      <c r="B12" s="148"/>
    </row>
    <row r="13" s="105" customFormat="1" ht="17.25" customHeight="1" spans="1:2">
      <c r="A13" s="109" t="s">
        <v>2873</v>
      </c>
      <c r="B13" s="148"/>
    </row>
    <row r="14" s="105" customFormat="1" ht="17.25" customHeight="1" spans="1:2">
      <c r="A14" s="109" t="s">
        <v>2874</v>
      </c>
      <c r="B14" s="148"/>
    </row>
    <row r="15" s="105" customFormat="1" ht="17.25" customHeight="1" spans="1:2">
      <c r="A15" s="109" t="s">
        <v>2875</v>
      </c>
      <c r="B15" s="148"/>
    </row>
    <row r="16" s="105" customFormat="1" ht="17.25" customHeight="1" spans="1:2">
      <c r="A16" s="109" t="s">
        <v>2876</v>
      </c>
      <c r="B16" s="148">
        <f>SUM(B17:B21)</f>
        <v>0</v>
      </c>
    </row>
    <row r="17" s="105" customFormat="1" ht="17.25" customHeight="1" spans="1:2">
      <c r="A17" s="111" t="s">
        <v>2877</v>
      </c>
      <c r="B17" s="148"/>
    </row>
    <row r="18" s="105" customFormat="1" ht="17.25" customHeight="1" spans="1:2">
      <c r="A18" s="111" t="s">
        <v>2878</v>
      </c>
      <c r="B18" s="148"/>
    </row>
    <row r="19" s="105" customFormat="1" ht="17.25" customHeight="1" spans="1:2">
      <c r="A19" s="111" t="s">
        <v>2879</v>
      </c>
      <c r="B19" s="148"/>
    </row>
    <row r="20" s="105" customFormat="1" ht="17.25" customHeight="1" spans="1:2">
      <c r="A20" s="111" t="s">
        <v>2880</v>
      </c>
      <c r="B20" s="148"/>
    </row>
    <row r="21" s="105" customFormat="1" ht="17.25" customHeight="1" spans="1:2">
      <c r="A21" s="111" t="s">
        <v>2881</v>
      </c>
      <c r="B21" s="148"/>
    </row>
    <row r="22" s="105" customFormat="1" ht="17.25" customHeight="1" spans="1:2">
      <c r="A22" s="109" t="s">
        <v>2882</v>
      </c>
      <c r="B22" s="148"/>
    </row>
    <row r="23" s="105" customFormat="1" ht="17.25" customHeight="1" spans="1:2">
      <c r="A23" s="109" t="s">
        <v>2883</v>
      </c>
      <c r="B23" s="148">
        <f>SUM(B24:B25)</f>
        <v>0</v>
      </c>
    </row>
    <row r="24" s="105" customFormat="1" ht="17.25" customHeight="1" spans="1:2">
      <c r="A24" s="111" t="s">
        <v>2884</v>
      </c>
      <c r="B24" s="148"/>
    </row>
    <row r="25" s="105" customFormat="1" ht="17.25" customHeight="1" spans="1:2">
      <c r="A25" s="111" t="s">
        <v>2885</v>
      </c>
      <c r="B25" s="148"/>
    </row>
    <row r="26" s="105" customFormat="1" ht="17.25" customHeight="1" spans="1:2">
      <c r="A26" s="109" t="s">
        <v>2886</v>
      </c>
      <c r="B26" s="148"/>
    </row>
    <row r="27" s="105" customFormat="1" ht="17.25" customHeight="1" spans="1:2">
      <c r="A27" s="109" t="s">
        <v>2887</v>
      </c>
      <c r="B27" s="148"/>
    </row>
    <row r="28" s="105" customFormat="1" ht="17.25" customHeight="1" spans="1:2">
      <c r="A28" s="109" t="s">
        <v>2888</v>
      </c>
      <c r="B28" s="148"/>
    </row>
    <row r="29" s="105" customFormat="1" ht="17.25" customHeight="1" spans="1:2">
      <c r="A29" s="109" t="s">
        <v>2889</v>
      </c>
      <c r="B29" s="148">
        <f>SUM(B30:B31)</f>
        <v>0</v>
      </c>
    </row>
    <row r="30" s="105" customFormat="1" ht="17.25" customHeight="1" spans="1:2">
      <c r="A30" s="111" t="s">
        <v>2890</v>
      </c>
      <c r="B30" s="148"/>
    </row>
    <row r="31" s="105" customFormat="1" ht="17.25" customHeight="1" spans="1:2">
      <c r="A31" s="111" t="s">
        <v>2891</v>
      </c>
      <c r="B31" s="148"/>
    </row>
    <row r="32" s="105" customFormat="1" ht="17.25" customHeight="1" spans="1:2">
      <c r="A32" s="109" t="s">
        <v>2892</v>
      </c>
      <c r="B32" s="148"/>
    </row>
    <row r="33" s="105" customFormat="1" ht="17.25" customHeight="1" spans="1:2">
      <c r="A33" s="109" t="s">
        <v>2893</v>
      </c>
      <c r="B33" s="148"/>
    </row>
    <row r="34" s="105" customFormat="1" ht="17.25" customHeight="1" spans="1:2">
      <c r="A34" s="109" t="s">
        <v>2894</v>
      </c>
      <c r="B34" s="148">
        <f>SUM(B35:B36)</f>
        <v>0</v>
      </c>
    </row>
    <row r="35" s="105" customFormat="1" ht="17.25" customHeight="1" spans="1:2">
      <c r="A35" s="111" t="s">
        <v>2895</v>
      </c>
      <c r="B35" s="148"/>
    </row>
    <row r="36" s="105" customFormat="1" ht="17.25" customHeight="1" spans="1:2">
      <c r="A36" s="111" t="s">
        <v>2896</v>
      </c>
      <c r="B36" s="148"/>
    </row>
    <row r="37" s="105" customFormat="1" ht="17.25" customHeight="1" spans="1:2">
      <c r="A37" s="109" t="s">
        <v>2897</v>
      </c>
      <c r="B37" s="148"/>
    </row>
    <row r="38" s="105" customFormat="1" ht="17.25" customHeight="1" spans="1:2">
      <c r="A38" s="109" t="s">
        <v>2898</v>
      </c>
      <c r="B38" s="148"/>
    </row>
    <row r="39" s="105" customFormat="1" ht="17.25" customHeight="1" spans="1:2">
      <c r="A39" s="109" t="s">
        <v>2899</v>
      </c>
      <c r="B39" s="148"/>
    </row>
    <row r="40" s="105" customFormat="1" ht="17.25" customHeight="1" spans="1:2">
      <c r="A40" s="109" t="s">
        <v>2900</v>
      </c>
      <c r="B40" s="148"/>
    </row>
    <row r="41" s="105" customFormat="1" ht="17.25" customHeight="1" spans="1:2">
      <c r="A41" s="109" t="s">
        <v>2901</v>
      </c>
      <c r="B41" s="148">
        <f>SUM(B42:B43)</f>
        <v>0</v>
      </c>
    </row>
    <row r="42" s="105" customFormat="1" ht="17.25" customHeight="1" spans="1:2">
      <c r="A42" s="111" t="s">
        <v>2902</v>
      </c>
      <c r="B42" s="148"/>
    </row>
    <row r="43" s="105" customFormat="1" ht="17.25" customHeight="1" spans="1:2">
      <c r="A43" s="111" t="s">
        <v>2903</v>
      </c>
      <c r="B43" s="148"/>
    </row>
    <row r="44" s="105" customFormat="1" ht="17.25" customHeight="1" spans="1:2">
      <c r="A44" s="109" t="s">
        <v>2904</v>
      </c>
      <c r="B44" s="148"/>
    </row>
    <row r="45" s="105" customFormat="1" ht="17.25" customHeight="1" spans="1:2">
      <c r="A45" s="109" t="s">
        <v>2905</v>
      </c>
      <c r="B45" s="148">
        <f>SUM(B46:B52)</f>
        <v>0</v>
      </c>
    </row>
    <row r="46" s="105" customFormat="1" ht="17.25" customHeight="1" spans="1:2">
      <c r="A46" s="111" t="s">
        <v>2906</v>
      </c>
      <c r="B46" s="148"/>
    </row>
    <row r="47" s="105" customFormat="1" ht="17.25" customHeight="1" spans="1:2">
      <c r="A47" s="111" t="s">
        <v>2907</v>
      </c>
      <c r="B47" s="148"/>
    </row>
    <row r="48" s="105" customFormat="1" ht="17.25" customHeight="1" spans="1:2">
      <c r="A48" s="111" t="s">
        <v>2908</v>
      </c>
      <c r="B48" s="148"/>
    </row>
    <row r="49" s="105" customFormat="1" ht="17.25" customHeight="1" spans="1:2">
      <c r="A49" s="111" t="s">
        <v>2909</v>
      </c>
      <c r="B49" s="148"/>
    </row>
    <row r="50" s="105" customFormat="1" ht="17.25" customHeight="1" spans="1:2">
      <c r="A50" s="111" t="s">
        <v>2910</v>
      </c>
      <c r="B50" s="148"/>
    </row>
    <row r="51" s="105" customFormat="1" ht="17.25" customHeight="1" spans="1:2">
      <c r="A51" s="111" t="s">
        <v>2911</v>
      </c>
      <c r="B51" s="148"/>
    </row>
    <row r="52" s="105" customFormat="1" ht="17.25" customHeight="1" spans="1:2">
      <c r="A52" s="111" t="s">
        <v>2912</v>
      </c>
      <c r="B52" s="149"/>
    </row>
    <row r="53" s="105" customFormat="1" ht="17.25" customHeight="1" spans="1:2">
      <c r="A53" s="150" t="s">
        <v>2913</v>
      </c>
      <c r="B53" s="149"/>
    </row>
    <row r="54" s="105" customFormat="1" ht="17.25" customHeight="1" spans="1:2">
      <c r="A54" s="151" t="s">
        <v>2914</v>
      </c>
      <c r="B54" s="148"/>
    </row>
    <row r="55" s="105" customFormat="1" ht="17.25" customHeight="1" spans="1:2">
      <c r="A55" s="151" t="s">
        <v>2915</v>
      </c>
      <c r="B55" s="148"/>
    </row>
    <row r="56" s="105" customFormat="1" ht="17.25" customHeight="1" spans="1:2">
      <c r="A56" s="151" t="s">
        <v>2916</v>
      </c>
      <c r="B56" s="148"/>
    </row>
    <row r="57" s="105" customFormat="1" ht="17.25" customHeight="1" spans="1:2">
      <c r="A57" s="150" t="s">
        <v>2917</v>
      </c>
      <c r="B57" s="148">
        <f>SUM(B58:B60,B64:B69,B72:B73)</f>
        <v>60200</v>
      </c>
    </row>
    <row r="58" s="105" customFormat="1" ht="17.25" customHeight="1" spans="1:2">
      <c r="A58" s="150" t="s">
        <v>2918</v>
      </c>
      <c r="B58" s="148"/>
    </row>
    <row r="59" s="105" customFormat="1" ht="17.25" customHeight="1" spans="1:2">
      <c r="A59" s="150" t="s">
        <v>2919</v>
      </c>
      <c r="B59" s="148"/>
    </row>
    <row r="60" s="105" customFormat="1" ht="17.25" customHeight="1" spans="1:2">
      <c r="A60" s="109" t="s">
        <v>2920</v>
      </c>
      <c r="B60" s="152">
        <f>SUM(B61:B63)</f>
        <v>23110</v>
      </c>
    </row>
    <row r="61" s="105" customFormat="1" ht="17.25" customHeight="1" spans="1:2">
      <c r="A61" s="111" t="s">
        <v>2921</v>
      </c>
      <c r="B61" s="148"/>
    </row>
    <row r="62" s="105" customFormat="1" ht="17.25" customHeight="1" spans="1:2">
      <c r="A62" s="111" t="s">
        <v>2922</v>
      </c>
      <c r="B62" s="148">
        <v>17219</v>
      </c>
    </row>
    <row r="63" s="105" customFormat="1" ht="17.25" customHeight="1" spans="1:2">
      <c r="A63" s="111" t="s">
        <v>2923</v>
      </c>
      <c r="B63" s="148">
        <v>5891</v>
      </c>
    </row>
    <row r="64" s="105" customFormat="1" ht="17.25" customHeight="1" spans="1:2">
      <c r="A64" s="109" t="s">
        <v>2924</v>
      </c>
      <c r="B64" s="148"/>
    </row>
    <row r="65" s="105" customFormat="1" ht="17.25" customHeight="1" spans="1:2">
      <c r="A65" s="109" t="s">
        <v>2925</v>
      </c>
      <c r="B65" s="148"/>
    </row>
    <row r="66" s="105" customFormat="1" ht="17.25" customHeight="1" spans="1:2">
      <c r="A66" s="109" t="s">
        <v>2926</v>
      </c>
      <c r="B66" s="148"/>
    </row>
    <row r="67" s="105" customFormat="1" ht="17.25" customHeight="1" spans="1:2">
      <c r="A67" s="109" t="s">
        <v>2927</v>
      </c>
      <c r="B67" s="148"/>
    </row>
    <row r="68" s="105" customFormat="1" ht="17.25" customHeight="1" spans="1:2">
      <c r="A68" s="109" t="s">
        <v>2928</v>
      </c>
      <c r="B68" s="148"/>
    </row>
    <row r="69" s="105" customFormat="1" ht="17.25" customHeight="1" spans="1:2">
      <c r="A69" s="109" t="s">
        <v>2929</v>
      </c>
      <c r="B69" s="148">
        <f>SUM(B70:B71)</f>
        <v>0</v>
      </c>
    </row>
    <row r="70" s="105" customFormat="1" ht="17.25" customHeight="1" spans="1:2">
      <c r="A70" s="111" t="s">
        <v>2930</v>
      </c>
      <c r="B70" s="148"/>
    </row>
    <row r="71" s="105" customFormat="1" ht="17.25" customHeight="1" spans="1:2">
      <c r="A71" s="111" t="s">
        <v>2931</v>
      </c>
      <c r="B71" s="148"/>
    </row>
    <row r="72" s="105" customFormat="1" ht="17.25" customHeight="1" spans="1:2">
      <c r="A72" s="109" t="s">
        <v>2932</v>
      </c>
      <c r="B72" s="148"/>
    </row>
    <row r="73" s="105" customFormat="1" ht="17.25" customHeight="1" spans="1:2">
      <c r="A73" s="109" t="s">
        <v>2933</v>
      </c>
      <c r="B73" s="148">
        <f>SUM(B74:B75)</f>
        <v>37090</v>
      </c>
    </row>
    <row r="74" s="105" customFormat="1" ht="17.25" customHeight="1" spans="1:2">
      <c r="A74" s="111" t="s">
        <v>2934</v>
      </c>
      <c r="B74" s="148">
        <v>37090</v>
      </c>
    </row>
    <row r="75" s="105" customFormat="1" ht="17.25" customHeight="1" spans="1:2">
      <c r="A75" s="111" t="s">
        <v>2935</v>
      </c>
      <c r="B75" s="148"/>
    </row>
    <row r="76" customHeight="1" spans="1:2">
      <c r="A76" s="115" t="s">
        <v>698</v>
      </c>
      <c r="B76" s="148">
        <v>60200</v>
      </c>
    </row>
  </sheetData>
  <mergeCells count="3">
    <mergeCell ref="A1:B1"/>
    <mergeCell ref="A2:B2"/>
    <mergeCell ref="A3:B3"/>
  </mergeCells>
  <dataValidations count="1">
    <dataValidation type="decimal" operator="between" allowBlank="1" showInputMessage="1" showErrorMessage="1" sqref="B5:B76">
      <formula1>-99999999999999</formula1>
      <formula2>99999999999999</formula2>
    </dataValidation>
  </dataValidation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339"/>
  <sheetViews>
    <sheetView showZeros="0" workbookViewId="0">
      <selection activeCell="A1" sqref="A1:B1"/>
    </sheetView>
  </sheetViews>
  <sheetFormatPr defaultColWidth="12.125" defaultRowHeight="15.65" customHeight="1" outlineLevelCol="1"/>
  <cols>
    <col min="1" max="1" width="59.5" style="106" customWidth="1"/>
    <col min="2" max="2" width="26.375" style="106" customWidth="1"/>
    <col min="3" max="16377" width="12.125" style="105"/>
  </cols>
  <sheetData>
    <row r="1" s="105" customFormat="1" ht="44.25" customHeight="1" spans="1:2">
      <c r="A1" s="140" t="s">
        <v>2936</v>
      </c>
      <c r="B1" s="140"/>
    </row>
    <row r="2" s="105" customFormat="1" ht="17.25" customHeight="1" spans="1:2">
      <c r="A2" s="131"/>
      <c r="B2" s="107" t="s">
        <v>2937</v>
      </c>
    </row>
    <row r="3" s="105" customFormat="1" ht="17.25" customHeight="1" spans="1:2">
      <c r="A3" s="131"/>
      <c r="B3" s="107" t="str">
        <f>"单位："&amp;'[1]##BASEINFO'!$B$19</f>
        <v>单位：万元</v>
      </c>
    </row>
    <row r="4" s="105" customFormat="1" ht="16.5" customHeight="1" spans="1:2">
      <c r="A4" s="132" t="s">
        <v>30</v>
      </c>
      <c r="B4" s="108" t="s">
        <v>31</v>
      </c>
    </row>
    <row r="5" s="105" customFormat="1" ht="16.5" customHeight="1" spans="1:2">
      <c r="A5" s="141" t="s">
        <v>935</v>
      </c>
      <c r="B5" s="110">
        <f>B6</f>
        <v>0</v>
      </c>
    </row>
    <row r="6" s="105" customFormat="1" ht="16.5" customHeight="1" spans="1:2">
      <c r="A6" s="141" t="s">
        <v>2938</v>
      </c>
      <c r="B6" s="110">
        <f>SUM(B7:B11)</f>
        <v>0</v>
      </c>
    </row>
    <row r="7" s="105" customFormat="1" ht="16.5" customHeight="1" spans="1:2">
      <c r="A7" s="142" t="s">
        <v>2939</v>
      </c>
      <c r="B7" s="110"/>
    </row>
    <row r="8" s="105" customFormat="1" ht="16.5" customHeight="1" spans="1:2">
      <c r="A8" s="142" t="s">
        <v>943</v>
      </c>
      <c r="B8" s="110"/>
    </row>
    <row r="9" s="105" customFormat="1" ht="16.5" customHeight="1" spans="1:2">
      <c r="A9" s="142" t="s">
        <v>2940</v>
      </c>
      <c r="B9" s="110"/>
    </row>
    <row r="10" s="105" customFormat="1" ht="16.5" customHeight="1" spans="1:2">
      <c r="A10" s="142" t="s">
        <v>2941</v>
      </c>
      <c r="B10" s="110"/>
    </row>
    <row r="11" s="105" customFormat="1" ht="16.5" customHeight="1" spans="1:2">
      <c r="A11" s="142" t="s">
        <v>2942</v>
      </c>
      <c r="B11" s="110"/>
    </row>
    <row r="12" s="105" customFormat="1" ht="16.5" customHeight="1" spans="1:2">
      <c r="A12" s="133" t="s">
        <v>984</v>
      </c>
      <c r="B12" s="110">
        <f>B13+B20</f>
        <v>0</v>
      </c>
    </row>
    <row r="13" s="105" customFormat="1" ht="16.5" customHeight="1" spans="1:2">
      <c r="A13" s="133" t="s">
        <v>2943</v>
      </c>
      <c r="B13" s="110">
        <f>SUM(B14:B19)</f>
        <v>0</v>
      </c>
    </row>
    <row r="14" s="105" customFormat="1" ht="16.5" customHeight="1" spans="1:2">
      <c r="A14" s="134" t="s">
        <v>2944</v>
      </c>
      <c r="B14" s="110"/>
    </row>
    <row r="15" s="105" customFormat="1" ht="16.5" customHeight="1" spans="1:2">
      <c r="A15" s="134" t="s">
        <v>2945</v>
      </c>
      <c r="B15" s="110"/>
    </row>
    <row r="16" s="105" customFormat="1" ht="16.5" customHeight="1" spans="1:2">
      <c r="A16" s="134" t="s">
        <v>2946</v>
      </c>
      <c r="B16" s="110"/>
    </row>
    <row r="17" s="105" customFormat="1" ht="16.5" customHeight="1" spans="1:2">
      <c r="A17" s="134" t="s">
        <v>2947</v>
      </c>
      <c r="B17" s="110"/>
    </row>
    <row r="18" s="105" customFormat="1" ht="16.5" customHeight="1" spans="1:2">
      <c r="A18" s="134" t="s">
        <v>2948</v>
      </c>
      <c r="B18" s="110"/>
    </row>
    <row r="19" s="105" customFormat="1" ht="16.5" customHeight="1" spans="1:2">
      <c r="A19" s="134" t="s">
        <v>2949</v>
      </c>
      <c r="B19" s="110"/>
    </row>
    <row r="20" s="105" customFormat="1" ht="16.5" customHeight="1" spans="1:2">
      <c r="A20" s="133" t="s">
        <v>2938</v>
      </c>
      <c r="B20" s="110">
        <f>SUM(B21:B26)</f>
        <v>0</v>
      </c>
    </row>
    <row r="21" s="105" customFormat="1" ht="16.5" customHeight="1" spans="1:2">
      <c r="A21" s="134" t="s">
        <v>2950</v>
      </c>
      <c r="B21" s="110"/>
    </row>
    <row r="22" s="105" customFormat="1" ht="16.5" customHeight="1" spans="1:2">
      <c r="A22" s="134" t="s">
        <v>2951</v>
      </c>
      <c r="B22" s="110"/>
    </row>
    <row r="23" s="105" customFormat="1" ht="16.5" customHeight="1" spans="1:2">
      <c r="A23" s="134" t="s">
        <v>2952</v>
      </c>
      <c r="B23" s="110"/>
    </row>
    <row r="24" s="105" customFormat="1" ht="16.5" customHeight="1" spans="1:2">
      <c r="A24" s="134" t="s">
        <v>2953</v>
      </c>
      <c r="B24" s="110"/>
    </row>
    <row r="25" s="105" customFormat="1" ht="16.5" customHeight="1" spans="1:2">
      <c r="A25" s="134" t="s">
        <v>2954</v>
      </c>
      <c r="B25" s="110"/>
    </row>
    <row r="26" s="105" customFormat="1" ht="16.5" customHeight="1" spans="1:2">
      <c r="A26" s="134" t="s">
        <v>2955</v>
      </c>
      <c r="B26" s="110"/>
    </row>
    <row r="27" s="105" customFormat="1" ht="16.5" customHeight="1" spans="1:2">
      <c r="A27" s="133" t="s">
        <v>1033</v>
      </c>
      <c r="B27" s="110">
        <f>SUM(B28,B34,B40)</f>
        <v>40</v>
      </c>
    </row>
    <row r="28" s="105" customFormat="1" ht="16.5" customHeight="1" spans="1:2">
      <c r="A28" s="133" t="s">
        <v>2956</v>
      </c>
      <c r="B28" s="110">
        <f>SUM(B29:B33)</f>
        <v>40</v>
      </c>
    </row>
    <row r="29" s="105" customFormat="1" ht="16.5" customHeight="1" spans="1:2">
      <c r="A29" s="134" t="s">
        <v>2957</v>
      </c>
      <c r="B29" s="110"/>
    </row>
    <row r="30" s="105" customFormat="1" ht="16.5" customHeight="1" spans="1:2">
      <c r="A30" s="134" t="s">
        <v>2958</v>
      </c>
      <c r="B30" s="110"/>
    </row>
    <row r="31" s="105" customFormat="1" ht="16.5" customHeight="1" spans="1:2">
      <c r="A31" s="134" t="s">
        <v>2959</v>
      </c>
      <c r="B31" s="110"/>
    </row>
    <row r="32" s="105" customFormat="1" ht="16.5" customHeight="1" spans="1:2">
      <c r="A32" s="134" t="s">
        <v>2960</v>
      </c>
      <c r="B32" s="110"/>
    </row>
    <row r="33" s="105" customFormat="1" ht="16.5" customHeight="1" spans="1:2">
      <c r="A33" s="134" t="s">
        <v>2961</v>
      </c>
      <c r="B33" s="110">
        <v>40</v>
      </c>
    </row>
    <row r="34" s="105" customFormat="1" ht="16.5" customHeight="1" spans="1:2">
      <c r="A34" s="133" t="s">
        <v>2962</v>
      </c>
      <c r="B34" s="110">
        <f>SUM(B35:B39)</f>
        <v>0</v>
      </c>
    </row>
    <row r="35" s="105" customFormat="1" ht="16.5" customHeight="1" spans="1:2">
      <c r="A35" s="134" t="s">
        <v>2963</v>
      </c>
      <c r="B35" s="110"/>
    </row>
    <row r="36" s="105" customFormat="1" ht="16.5" customHeight="1" spans="1:2">
      <c r="A36" s="134" t="s">
        <v>2964</v>
      </c>
      <c r="B36" s="110"/>
    </row>
    <row r="37" s="105" customFormat="1" ht="16.5" customHeight="1" spans="1:2">
      <c r="A37" s="134" t="s">
        <v>2965</v>
      </c>
      <c r="B37" s="110"/>
    </row>
    <row r="38" s="105" customFormat="1" ht="16.5" customHeight="1" spans="1:2">
      <c r="A38" s="134" t="s">
        <v>2966</v>
      </c>
      <c r="B38" s="110"/>
    </row>
    <row r="39" s="105" customFormat="1" ht="16.5" customHeight="1" spans="1:2">
      <c r="A39" s="134" t="s">
        <v>2967</v>
      </c>
      <c r="B39" s="110"/>
    </row>
    <row r="40" s="105" customFormat="1" ht="16.5" customHeight="1" spans="1:2">
      <c r="A40" s="133" t="s">
        <v>2968</v>
      </c>
      <c r="B40" s="110">
        <f>SUM(B41:B42)</f>
        <v>0</v>
      </c>
    </row>
    <row r="41" s="105" customFormat="1" ht="16.5" customHeight="1" spans="1:2">
      <c r="A41" s="134" t="s">
        <v>2969</v>
      </c>
      <c r="B41" s="110"/>
    </row>
    <row r="42" s="105" customFormat="1" ht="16.5" customHeight="1" spans="1:2">
      <c r="A42" s="134" t="s">
        <v>2970</v>
      </c>
      <c r="B42" s="110"/>
    </row>
    <row r="43" s="105" customFormat="1" ht="16.5" customHeight="1" spans="1:2">
      <c r="A43" s="141" t="s">
        <v>1075</v>
      </c>
      <c r="B43" s="110">
        <f>B44</f>
        <v>0</v>
      </c>
    </row>
    <row r="44" s="105" customFormat="1" ht="16.5" customHeight="1" spans="1:2">
      <c r="A44" s="141" t="s">
        <v>2938</v>
      </c>
      <c r="B44" s="110">
        <f>SUM(B45:B47)</f>
        <v>0</v>
      </c>
    </row>
    <row r="45" s="105" customFormat="1" ht="16.5" customHeight="1" spans="1:2">
      <c r="A45" s="142" t="s">
        <v>2971</v>
      </c>
      <c r="B45" s="110"/>
    </row>
    <row r="46" s="105" customFormat="1" ht="16.5" customHeight="1" spans="1:2">
      <c r="A46" s="142" t="s">
        <v>2972</v>
      </c>
      <c r="B46" s="110"/>
    </row>
    <row r="47" s="105" customFormat="1" ht="16.5" customHeight="1" spans="1:2">
      <c r="A47" s="142" t="s">
        <v>2973</v>
      </c>
      <c r="B47" s="110"/>
    </row>
    <row r="48" s="105" customFormat="1" ht="16.5" customHeight="1" spans="1:2">
      <c r="A48" s="141" t="s">
        <v>1184</v>
      </c>
      <c r="B48" s="110">
        <f>B49</f>
        <v>0</v>
      </c>
    </row>
    <row r="49" s="105" customFormat="1" ht="16.5" customHeight="1" spans="1:2">
      <c r="A49" s="141" t="s">
        <v>2938</v>
      </c>
      <c r="B49" s="110">
        <f>SUM(B50:B54)</f>
        <v>0</v>
      </c>
    </row>
    <row r="50" s="105" customFormat="1" ht="16.5" customHeight="1" spans="1:2">
      <c r="A50" s="142" t="s">
        <v>2974</v>
      </c>
      <c r="B50" s="110"/>
    </row>
    <row r="51" s="105" customFormat="1" ht="16.5" customHeight="1" spans="1:2">
      <c r="A51" s="142" t="s">
        <v>2975</v>
      </c>
      <c r="B51" s="110"/>
    </row>
    <row r="52" s="105" customFormat="1" ht="16.5" customHeight="1" spans="1:2">
      <c r="A52" s="142" t="s">
        <v>2976</v>
      </c>
      <c r="B52" s="110"/>
    </row>
    <row r="53" s="105" customFormat="1" ht="16.5" customHeight="1" spans="1:2">
      <c r="A53" s="142" t="s">
        <v>2977</v>
      </c>
      <c r="B53" s="110"/>
    </row>
    <row r="54" s="105" customFormat="1" ht="16.5" customHeight="1" spans="1:2">
      <c r="A54" s="142" t="s">
        <v>2978</v>
      </c>
      <c r="B54" s="110"/>
    </row>
    <row r="55" s="105" customFormat="1" ht="16.5" customHeight="1" spans="1:2">
      <c r="A55" s="133" t="s">
        <v>1251</v>
      </c>
      <c r="B55" s="110">
        <f>SUM(B56,B61,B66)</f>
        <v>0</v>
      </c>
    </row>
    <row r="56" s="105" customFormat="1" ht="16.5" customHeight="1" spans="1:2">
      <c r="A56" s="133" t="s">
        <v>2979</v>
      </c>
      <c r="B56" s="110">
        <f>SUM(B57:B60)</f>
        <v>0</v>
      </c>
    </row>
    <row r="57" s="105" customFormat="1" ht="16.5" customHeight="1" spans="1:2">
      <c r="A57" s="134" t="s">
        <v>2980</v>
      </c>
      <c r="B57" s="110"/>
    </row>
    <row r="58" s="105" customFormat="1" ht="16.5" customHeight="1" spans="1:2">
      <c r="A58" s="134" t="s">
        <v>2981</v>
      </c>
      <c r="B58" s="110"/>
    </row>
    <row r="59" s="105" customFormat="1" ht="16.5" customHeight="1" spans="1:2">
      <c r="A59" s="134" t="s">
        <v>2982</v>
      </c>
      <c r="B59" s="110"/>
    </row>
    <row r="60" s="105" customFormat="1" ht="16.5" customHeight="1" spans="1:2">
      <c r="A60" s="134" t="s">
        <v>2983</v>
      </c>
      <c r="B60" s="110"/>
    </row>
    <row r="61" s="105" customFormat="1" ht="16.5" customHeight="1" spans="1:2">
      <c r="A61" s="133" t="s">
        <v>2984</v>
      </c>
      <c r="B61" s="110">
        <f>SUM(B62:B65)</f>
        <v>0</v>
      </c>
    </row>
    <row r="62" s="105" customFormat="1" ht="16.5" customHeight="1" spans="1:2">
      <c r="A62" s="134" t="s">
        <v>2985</v>
      </c>
      <c r="B62" s="110"/>
    </row>
    <row r="63" s="105" customFormat="1" ht="16.5" customHeight="1" spans="1:2">
      <c r="A63" s="134" t="s">
        <v>2986</v>
      </c>
      <c r="B63" s="110"/>
    </row>
    <row r="64" s="105" customFormat="1" ht="16.5" customHeight="1" spans="1:2">
      <c r="A64" s="134" t="s">
        <v>2987</v>
      </c>
      <c r="B64" s="110"/>
    </row>
    <row r="65" s="105" customFormat="1" ht="16.5" customHeight="1" spans="1:2">
      <c r="A65" s="134" t="s">
        <v>2988</v>
      </c>
      <c r="B65" s="110"/>
    </row>
    <row r="66" s="105" customFormat="1" ht="16.5" customHeight="1" spans="1:2">
      <c r="A66" s="133" t="s">
        <v>2938</v>
      </c>
      <c r="B66" s="110">
        <f>SUM(B67:B70)</f>
        <v>0</v>
      </c>
    </row>
    <row r="67" s="105" customFormat="1" ht="16.5" customHeight="1" spans="1:2">
      <c r="A67" s="134" t="s">
        <v>2989</v>
      </c>
      <c r="B67" s="110"/>
    </row>
    <row r="68" s="105" customFormat="1" ht="16.5" customHeight="1" spans="1:2">
      <c r="A68" s="134" t="s">
        <v>2990</v>
      </c>
      <c r="B68" s="110"/>
    </row>
    <row r="69" s="105" customFormat="1" ht="16.5" customHeight="1" spans="1:2">
      <c r="A69" s="134" t="s">
        <v>2991</v>
      </c>
      <c r="B69" s="110"/>
    </row>
    <row r="70" s="105" customFormat="1" ht="16.5" customHeight="1" spans="1:2">
      <c r="A70" s="134" t="s">
        <v>2992</v>
      </c>
      <c r="B70" s="110"/>
    </row>
    <row r="71" s="105" customFormat="1" ht="16.5" customHeight="1" spans="1:2">
      <c r="A71" s="133" t="s">
        <v>1314</v>
      </c>
      <c r="B71" s="110">
        <f>SUM(B72,B88,B92:B93,B99,B103,B107,B111,B117,B120,B129)</f>
        <v>419627</v>
      </c>
    </row>
    <row r="72" s="105" customFormat="1" ht="16.5" customHeight="1" spans="1:2">
      <c r="A72" s="133" t="s">
        <v>2993</v>
      </c>
      <c r="B72" s="110">
        <f>SUM(B73:B87)</f>
        <v>406616</v>
      </c>
    </row>
    <row r="73" s="105" customFormat="1" ht="16.5" customHeight="1" spans="1:2">
      <c r="A73" s="134" t="s">
        <v>2994</v>
      </c>
      <c r="B73" s="110">
        <v>1380</v>
      </c>
    </row>
    <row r="74" s="105" customFormat="1" ht="16.5" customHeight="1" spans="1:2">
      <c r="A74" s="134" t="s">
        <v>2995</v>
      </c>
      <c r="B74" s="110">
        <v>328701</v>
      </c>
    </row>
    <row r="75" s="105" customFormat="1" ht="16.5" customHeight="1" spans="1:2">
      <c r="A75" s="134" t="s">
        <v>2996</v>
      </c>
      <c r="B75" s="110"/>
    </row>
    <row r="76" s="105" customFormat="1" ht="16.5" customHeight="1" spans="1:2">
      <c r="A76" s="134" t="s">
        <v>2997</v>
      </c>
      <c r="B76" s="110">
        <v>7624</v>
      </c>
    </row>
    <row r="77" s="105" customFormat="1" ht="16.5" customHeight="1" spans="1:2">
      <c r="A77" s="134" t="s">
        <v>2998</v>
      </c>
      <c r="B77" s="110"/>
    </row>
    <row r="78" s="105" customFormat="1" ht="16.5" customHeight="1" spans="1:2">
      <c r="A78" s="134" t="s">
        <v>2999</v>
      </c>
      <c r="B78" s="110">
        <v>60161</v>
      </c>
    </row>
    <row r="79" s="105" customFormat="1" ht="16.5" customHeight="1" spans="1:2">
      <c r="A79" s="134" t="s">
        <v>3000</v>
      </c>
      <c r="B79" s="110"/>
    </row>
    <row r="80" s="105" customFormat="1" ht="16.5" customHeight="1" spans="1:2">
      <c r="A80" s="134" t="s">
        <v>3001</v>
      </c>
      <c r="B80" s="110"/>
    </row>
    <row r="81" s="105" customFormat="1" ht="16.5" customHeight="1" spans="1:2">
      <c r="A81" s="134" t="s">
        <v>3002</v>
      </c>
      <c r="B81" s="110">
        <v>3557</v>
      </c>
    </row>
    <row r="82" s="105" customFormat="1" ht="16.5" customHeight="1" spans="1:2">
      <c r="A82" s="134" t="s">
        <v>3003</v>
      </c>
      <c r="B82" s="110"/>
    </row>
    <row r="83" s="105" customFormat="1" ht="16.5" customHeight="1" spans="1:2">
      <c r="A83" s="134" t="s">
        <v>1604</v>
      </c>
      <c r="B83" s="110"/>
    </row>
    <row r="84" s="105" customFormat="1" ht="16.5" customHeight="1" spans="1:2">
      <c r="A84" s="134" t="s">
        <v>3004</v>
      </c>
      <c r="B84" s="110">
        <v>7</v>
      </c>
    </row>
    <row r="85" s="105" customFormat="1" ht="16.5" customHeight="1" spans="1:2">
      <c r="A85" s="134" t="s">
        <v>3005</v>
      </c>
      <c r="B85" s="110">
        <v>986</v>
      </c>
    </row>
    <row r="86" s="105" customFormat="1" ht="16.5" customHeight="1" spans="1:2">
      <c r="A86" s="134" t="s">
        <v>3006</v>
      </c>
      <c r="B86" s="110">
        <v>4200</v>
      </c>
    </row>
    <row r="87" s="105" customFormat="1" ht="16.5" customHeight="1" spans="1:2">
      <c r="A87" s="134" t="s">
        <v>3007</v>
      </c>
      <c r="B87" s="110"/>
    </row>
    <row r="88" s="105" customFormat="1" ht="16.5" customHeight="1" spans="1:2">
      <c r="A88" s="133" t="s">
        <v>3008</v>
      </c>
      <c r="B88" s="110">
        <f>SUM(B89:B91)</f>
        <v>0</v>
      </c>
    </row>
    <row r="89" s="105" customFormat="1" ht="16.5" customHeight="1" spans="1:2">
      <c r="A89" s="134" t="s">
        <v>2994</v>
      </c>
      <c r="B89" s="110"/>
    </row>
    <row r="90" s="105" customFormat="1" ht="16.5" customHeight="1" spans="1:2">
      <c r="A90" s="134" t="s">
        <v>2995</v>
      </c>
      <c r="B90" s="110"/>
    </row>
    <row r="91" s="105" customFormat="1" ht="16.5" customHeight="1" spans="1:2">
      <c r="A91" s="134" t="s">
        <v>3009</v>
      </c>
      <c r="B91" s="110"/>
    </row>
    <row r="92" s="105" customFormat="1" ht="16.5" customHeight="1" spans="1:2">
      <c r="A92" s="133" t="s">
        <v>3010</v>
      </c>
      <c r="B92" s="110"/>
    </row>
    <row r="93" s="105" customFormat="1" ht="16.5" customHeight="1" spans="1:2">
      <c r="A93" s="133" t="s">
        <v>3011</v>
      </c>
      <c r="B93" s="110">
        <f>SUM(B94:B98)</f>
        <v>6477</v>
      </c>
    </row>
    <row r="94" s="105" customFormat="1" ht="16.5" customHeight="1" spans="1:2">
      <c r="A94" s="134" t="s">
        <v>3012</v>
      </c>
      <c r="B94" s="110"/>
    </row>
    <row r="95" s="105" customFormat="1" ht="16.5" customHeight="1" spans="1:2">
      <c r="A95" s="134" t="s">
        <v>3013</v>
      </c>
      <c r="B95" s="110"/>
    </row>
    <row r="96" s="105" customFormat="1" ht="16.5" customHeight="1" spans="1:2">
      <c r="A96" s="134" t="s">
        <v>3014</v>
      </c>
      <c r="B96" s="110"/>
    </row>
    <row r="97" s="105" customFormat="1" ht="16.5" customHeight="1" spans="1:2">
      <c r="A97" s="134" t="s">
        <v>3015</v>
      </c>
      <c r="B97" s="110"/>
    </row>
    <row r="98" s="105" customFormat="1" ht="16.5" customHeight="1" spans="1:2">
      <c r="A98" s="134" t="s">
        <v>3016</v>
      </c>
      <c r="B98" s="110">
        <v>6477</v>
      </c>
    </row>
    <row r="99" s="105" customFormat="1" ht="16.5" customHeight="1" spans="1:2">
      <c r="A99" s="133" t="s">
        <v>3017</v>
      </c>
      <c r="B99" s="110">
        <f>SUM(B100:B102)</f>
        <v>6534</v>
      </c>
    </row>
    <row r="100" s="105" customFormat="1" ht="16.5" customHeight="1" spans="1:2">
      <c r="A100" s="134" t="s">
        <v>3018</v>
      </c>
      <c r="B100" s="110"/>
    </row>
    <row r="101" s="105" customFormat="1" ht="16.5" customHeight="1" spans="1:2">
      <c r="A101" s="134" t="s">
        <v>3019</v>
      </c>
      <c r="B101" s="110"/>
    </row>
    <row r="102" s="105" customFormat="1" ht="16.5" customHeight="1" spans="1:2">
      <c r="A102" s="134" t="s">
        <v>3020</v>
      </c>
      <c r="B102" s="110">
        <v>6534</v>
      </c>
    </row>
    <row r="103" s="105" customFormat="1" ht="16.5" customHeight="1" spans="1:2">
      <c r="A103" s="133" t="s">
        <v>3021</v>
      </c>
      <c r="B103" s="110">
        <f>SUM(B104:B106)</f>
        <v>0</v>
      </c>
    </row>
    <row r="104" s="105" customFormat="1" ht="16.5" customHeight="1" spans="1:2">
      <c r="A104" s="134" t="s">
        <v>3022</v>
      </c>
      <c r="B104" s="110"/>
    </row>
    <row r="105" s="105" customFormat="1" ht="16.5" customHeight="1" spans="1:2">
      <c r="A105" s="134" t="s">
        <v>3023</v>
      </c>
      <c r="B105" s="110"/>
    </row>
    <row r="106" s="105" customFormat="1" ht="16.5" customHeight="1" spans="1:2">
      <c r="A106" s="134" t="s">
        <v>3024</v>
      </c>
      <c r="B106" s="110"/>
    </row>
    <row r="107" s="105" customFormat="1" ht="16.5" customHeight="1" spans="1:2">
      <c r="A107" s="133" t="s">
        <v>3025</v>
      </c>
      <c r="B107" s="110">
        <f>SUM(B108:B110)</f>
        <v>0</v>
      </c>
    </row>
    <row r="108" s="105" customFormat="1" ht="16.5" customHeight="1" spans="1:2">
      <c r="A108" s="134" t="s">
        <v>3022</v>
      </c>
      <c r="B108" s="110"/>
    </row>
    <row r="109" s="105" customFormat="1" ht="16.5" customHeight="1" spans="1:2">
      <c r="A109" s="134" t="s">
        <v>3023</v>
      </c>
      <c r="B109" s="110"/>
    </row>
    <row r="110" s="105" customFormat="1" ht="16.5" customHeight="1" spans="1:2">
      <c r="A110" s="134" t="s">
        <v>3026</v>
      </c>
      <c r="B110" s="110"/>
    </row>
    <row r="111" s="105" customFormat="1" ht="16.5" customHeight="1" spans="1:2">
      <c r="A111" s="133" t="s">
        <v>3027</v>
      </c>
      <c r="B111" s="110">
        <f>SUM(B112:B116)</f>
        <v>0</v>
      </c>
    </row>
    <row r="112" s="105" customFormat="1" ht="16.5" customHeight="1" spans="1:2">
      <c r="A112" s="134" t="s">
        <v>3028</v>
      </c>
      <c r="B112" s="110"/>
    </row>
    <row r="113" s="105" customFormat="1" ht="16.5" customHeight="1" spans="1:2">
      <c r="A113" s="134" t="s">
        <v>3029</v>
      </c>
      <c r="B113" s="110"/>
    </row>
    <row r="114" s="105" customFormat="1" ht="16.5" customHeight="1" spans="1:2">
      <c r="A114" s="134" t="s">
        <v>3030</v>
      </c>
      <c r="B114" s="110"/>
    </row>
    <row r="115" s="105" customFormat="1" ht="16.5" customHeight="1" spans="1:2">
      <c r="A115" s="134" t="s">
        <v>3031</v>
      </c>
      <c r="B115" s="110"/>
    </row>
    <row r="116" s="105" customFormat="1" ht="16.5" customHeight="1" spans="1:2">
      <c r="A116" s="134" t="s">
        <v>3032</v>
      </c>
      <c r="B116" s="110"/>
    </row>
    <row r="117" s="105" customFormat="1" ht="16.5" customHeight="1" spans="1:2">
      <c r="A117" s="133" t="s">
        <v>3033</v>
      </c>
      <c r="B117" s="110">
        <f>SUM(B118:B119)</f>
        <v>0</v>
      </c>
    </row>
    <row r="118" s="105" customFormat="1" ht="16.5" customHeight="1" spans="1:2">
      <c r="A118" s="134" t="s">
        <v>3034</v>
      </c>
      <c r="B118" s="110"/>
    </row>
    <row r="119" s="105" customFormat="1" ht="16.5" customHeight="1" spans="1:2">
      <c r="A119" s="134" t="s">
        <v>3035</v>
      </c>
      <c r="B119" s="110"/>
    </row>
    <row r="120" s="105" customFormat="1" ht="16.5" customHeight="1" spans="1:2">
      <c r="A120" s="133" t="s">
        <v>3036</v>
      </c>
      <c r="B120" s="110">
        <f>SUM(B121:B128)</f>
        <v>0</v>
      </c>
    </row>
    <row r="121" s="105" customFormat="1" ht="16.5" customHeight="1" spans="1:2">
      <c r="A121" s="134" t="s">
        <v>3022</v>
      </c>
      <c r="B121" s="110"/>
    </row>
    <row r="122" s="105" customFormat="1" ht="16.5" customHeight="1" spans="1:2">
      <c r="A122" s="134" t="s">
        <v>3023</v>
      </c>
      <c r="B122" s="110"/>
    </row>
    <row r="123" s="105" customFormat="1" ht="16.5" customHeight="1" spans="1:2">
      <c r="A123" s="134" t="s">
        <v>3037</v>
      </c>
      <c r="B123" s="110"/>
    </row>
    <row r="124" s="105" customFormat="1" ht="16.5" customHeight="1" spans="1:2">
      <c r="A124" s="134" t="s">
        <v>3038</v>
      </c>
      <c r="B124" s="110"/>
    </row>
    <row r="125" s="105" customFormat="1" ht="16.5" customHeight="1" spans="1:2">
      <c r="A125" s="134" t="s">
        <v>3039</v>
      </c>
      <c r="B125" s="110"/>
    </row>
    <row r="126" s="105" customFormat="1" ht="16.5" customHeight="1" spans="1:2">
      <c r="A126" s="134" t="s">
        <v>3040</v>
      </c>
      <c r="B126" s="110"/>
    </row>
    <row r="127" s="105" customFormat="1" ht="16.5" customHeight="1" spans="1:2">
      <c r="A127" s="134" t="s">
        <v>3041</v>
      </c>
      <c r="B127" s="110"/>
    </row>
    <row r="128" s="105" customFormat="1" ht="16.5" customHeight="1" spans="1:2">
      <c r="A128" s="134" t="s">
        <v>3042</v>
      </c>
      <c r="B128" s="110"/>
    </row>
    <row r="129" s="105" customFormat="1" ht="16.5" customHeight="1" spans="1:2">
      <c r="A129" s="133" t="s">
        <v>2938</v>
      </c>
      <c r="B129" s="110">
        <f>SUM(B130:B131)</f>
        <v>0</v>
      </c>
    </row>
    <row r="130" s="105" customFormat="1" ht="16.5" customHeight="1" spans="1:2">
      <c r="A130" s="134" t="s">
        <v>3043</v>
      </c>
      <c r="B130" s="110"/>
    </row>
    <row r="131" s="105" customFormat="1" ht="16.5" customHeight="1" spans="1:2">
      <c r="A131" s="134" t="s">
        <v>3044</v>
      </c>
      <c r="B131" s="110"/>
    </row>
    <row r="132" s="105" customFormat="1" ht="16.5" customHeight="1" spans="1:2">
      <c r="A132" s="133" t="s">
        <v>1334</v>
      </c>
      <c r="B132" s="110">
        <f>SUM(B133,B138,B143,B148,B151,B156,B160,B164,B167)</f>
        <v>559</v>
      </c>
    </row>
    <row r="133" s="105" customFormat="1" ht="16.5" customHeight="1" spans="1:2">
      <c r="A133" s="133" t="s">
        <v>3045</v>
      </c>
      <c r="B133" s="110">
        <f>SUM(B134:B137)</f>
        <v>0</v>
      </c>
    </row>
    <row r="134" s="105" customFormat="1" ht="16.5" customHeight="1" spans="1:2">
      <c r="A134" s="134" t="s">
        <v>3046</v>
      </c>
      <c r="B134" s="110"/>
    </row>
    <row r="135" s="105" customFormat="1" ht="16.5" customHeight="1" spans="1:2">
      <c r="A135" s="134" t="s">
        <v>3047</v>
      </c>
      <c r="B135" s="110"/>
    </row>
    <row r="136" s="105" customFormat="1" ht="16.5" customHeight="1" spans="1:2">
      <c r="A136" s="134" t="s">
        <v>3048</v>
      </c>
      <c r="B136" s="110"/>
    </row>
    <row r="137" s="105" customFormat="1" ht="16.5" customHeight="1" spans="1:2">
      <c r="A137" s="134" t="s">
        <v>3049</v>
      </c>
      <c r="B137" s="110"/>
    </row>
    <row r="138" s="105" customFormat="1" ht="16.5" customHeight="1" spans="1:2">
      <c r="A138" s="133" t="s">
        <v>3050</v>
      </c>
      <c r="B138" s="110">
        <f>SUM(B139:B142)</f>
        <v>0</v>
      </c>
    </row>
    <row r="139" s="105" customFormat="1" ht="16.5" customHeight="1" spans="1:2">
      <c r="A139" s="134" t="s">
        <v>3046</v>
      </c>
      <c r="B139" s="110"/>
    </row>
    <row r="140" s="105" customFormat="1" ht="16.5" customHeight="1" spans="1:2">
      <c r="A140" s="134" t="s">
        <v>3047</v>
      </c>
      <c r="B140" s="110"/>
    </row>
    <row r="141" s="105" customFormat="1" ht="16.5" customHeight="1" spans="1:2">
      <c r="A141" s="134" t="s">
        <v>3051</v>
      </c>
      <c r="B141" s="110"/>
    </row>
    <row r="142" s="105" customFormat="1" ht="16.5" customHeight="1" spans="1:2">
      <c r="A142" s="134" t="s">
        <v>3052</v>
      </c>
      <c r="B142" s="110"/>
    </row>
    <row r="143" s="105" customFormat="1" ht="16.5" customHeight="1" spans="1:2">
      <c r="A143" s="133" t="s">
        <v>3053</v>
      </c>
      <c r="B143" s="110">
        <f>SUM(B144:B147)</f>
        <v>0</v>
      </c>
    </row>
    <row r="144" s="105" customFormat="1" ht="16.5" customHeight="1" spans="1:2">
      <c r="A144" s="134" t="s">
        <v>1397</v>
      </c>
      <c r="B144" s="110"/>
    </row>
    <row r="145" s="105" customFormat="1" ht="16.5" customHeight="1" spans="1:2">
      <c r="A145" s="134" t="s">
        <v>3054</v>
      </c>
      <c r="B145" s="110"/>
    </row>
    <row r="146" s="105" customFormat="1" ht="16.5" customHeight="1" spans="1:2">
      <c r="A146" s="134" t="s">
        <v>3055</v>
      </c>
      <c r="B146" s="110"/>
    </row>
    <row r="147" s="105" customFormat="1" ht="16.5" customHeight="1" spans="1:2">
      <c r="A147" s="134" t="s">
        <v>3056</v>
      </c>
      <c r="B147" s="110"/>
    </row>
    <row r="148" s="105" customFormat="1" ht="16.5" customHeight="1" spans="1:2">
      <c r="A148" s="133" t="s">
        <v>3057</v>
      </c>
      <c r="B148" s="110">
        <f>SUM(B149:B150)</f>
        <v>0</v>
      </c>
    </row>
    <row r="149" s="105" customFormat="1" ht="16.5" customHeight="1" spans="1:2">
      <c r="A149" s="134" t="s">
        <v>3058</v>
      </c>
      <c r="B149" s="110"/>
    </row>
    <row r="150" s="105" customFormat="1" ht="16.5" customHeight="1" spans="1:2">
      <c r="A150" s="134" t="s">
        <v>3059</v>
      </c>
      <c r="B150" s="110"/>
    </row>
    <row r="151" s="105" customFormat="1" ht="16.5" customHeight="1" spans="1:2">
      <c r="A151" s="133" t="s">
        <v>3060</v>
      </c>
      <c r="B151" s="110">
        <f>SUM(B152:B155)</f>
        <v>0</v>
      </c>
    </row>
    <row r="152" s="105" customFormat="1" ht="16.5" customHeight="1" spans="1:2">
      <c r="A152" s="134" t="s">
        <v>3061</v>
      </c>
      <c r="B152" s="110"/>
    </row>
    <row r="153" s="105" customFormat="1" ht="16.5" customHeight="1" spans="1:2">
      <c r="A153" s="134" t="s">
        <v>3062</v>
      </c>
      <c r="B153" s="110"/>
    </row>
    <row r="154" s="105" customFormat="1" ht="16.5" customHeight="1" spans="1:2">
      <c r="A154" s="134" t="s">
        <v>3063</v>
      </c>
      <c r="B154" s="110"/>
    </row>
    <row r="155" s="105" customFormat="1" ht="16.5" customHeight="1" spans="1:2">
      <c r="A155" s="134" t="s">
        <v>3064</v>
      </c>
      <c r="B155" s="110"/>
    </row>
    <row r="156" s="105" customFormat="1" ht="16.5" customHeight="1" spans="1:2">
      <c r="A156" s="133" t="s">
        <v>3065</v>
      </c>
      <c r="B156" s="110">
        <f>SUM(B157:B159)</f>
        <v>559</v>
      </c>
    </row>
    <row r="157" s="105" customFormat="1" ht="16.5" customHeight="1" spans="1:2">
      <c r="A157" s="134" t="s">
        <v>3066</v>
      </c>
      <c r="B157" s="110">
        <v>418</v>
      </c>
    </row>
    <row r="158" s="105" customFormat="1" ht="16.5" customHeight="1" spans="1:2">
      <c r="A158" s="134" t="s">
        <v>3046</v>
      </c>
      <c r="B158" s="110">
        <v>141</v>
      </c>
    </row>
    <row r="159" s="105" customFormat="1" ht="16.5" customHeight="1" spans="1:2">
      <c r="A159" s="134" t="s">
        <v>3067</v>
      </c>
      <c r="B159" s="110"/>
    </row>
    <row r="160" s="105" customFormat="1" ht="16.5" customHeight="1" spans="1:2">
      <c r="A160" s="133" t="s">
        <v>3068</v>
      </c>
      <c r="B160" s="110">
        <f>SUM(B161:B163)</f>
        <v>0</v>
      </c>
    </row>
    <row r="161" s="105" customFormat="1" ht="16.5" customHeight="1" spans="1:2">
      <c r="A161" s="134" t="s">
        <v>3066</v>
      </c>
      <c r="B161" s="110"/>
    </row>
    <row r="162" s="105" customFormat="1" ht="16.5" customHeight="1" spans="1:2">
      <c r="A162" s="134" t="s">
        <v>3046</v>
      </c>
      <c r="B162" s="110"/>
    </row>
    <row r="163" s="105" customFormat="1" ht="16.5" customHeight="1" spans="1:2">
      <c r="A163" s="134" t="s">
        <v>3069</v>
      </c>
      <c r="B163" s="110"/>
    </row>
    <row r="164" s="105" customFormat="1" ht="16.5" customHeight="1" spans="1:2">
      <c r="A164" s="133" t="s">
        <v>3070</v>
      </c>
      <c r="B164" s="110">
        <f>SUM(B165:B166)</f>
        <v>0</v>
      </c>
    </row>
    <row r="165" s="105" customFormat="1" ht="16.5" customHeight="1" spans="1:2">
      <c r="A165" s="134" t="s">
        <v>3046</v>
      </c>
      <c r="B165" s="110"/>
    </row>
    <row r="166" s="105" customFormat="1" ht="16.5" customHeight="1" spans="1:2">
      <c r="A166" s="134" t="s">
        <v>3071</v>
      </c>
      <c r="B166" s="110"/>
    </row>
    <row r="167" s="105" customFormat="1" ht="16.5" customHeight="1" spans="1:2">
      <c r="A167" s="133" t="s">
        <v>2938</v>
      </c>
      <c r="B167" s="110">
        <f>SUM(B168:B170)</f>
        <v>0</v>
      </c>
    </row>
    <row r="168" s="105" customFormat="1" ht="16.5" customHeight="1" spans="1:2">
      <c r="A168" s="134" t="s">
        <v>3072</v>
      </c>
      <c r="B168" s="110"/>
    </row>
    <row r="169" s="105" customFormat="1" ht="16.5" customHeight="1" spans="1:2">
      <c r="A169" s="134" t="s">
        <v>3073</v>
      </c>
      <c r="B169" s="110"/>
    </row>
    <row r="170" s="105" customFormat="1" ht="16.5" customHeight="1" spans="1:2">
      <c r="A170" s="134" t="s">
        <v>3074</v>
      </c>
      <c r="B170" s="110"/>
    </row>
    <row r="171" s="105" customFormat="1" ht="16.5" customHeight="1" spans="1:2">
      <c r="A171" s="133" t="s">
        <v>1426</v>
      </c>
      <c r="B171" s="110">
        <f>SUM(B172,B177,B182,B191,B198,B208,B211,B214,B215)</f>
        <v>2500</v>
      </c>
    </row>
    <row r="172" s="105" customFormat="1" ht="16.5" customHeight="1" spans="1:2">
      <c r="A172" s="133" t="s">
        <v>3075</v>
      </c>
      <c r="B172" s="110">
        <f>SUM(B173:B176)</f>
        <v>0</v>
      </c>
    </row>
    <row r="173" s="105" customFormat="1" ht="16.5" customHeight="1" spans="1:2">
      <c r="A173" s="134" t="s">
        <v>1428</v>
      </c>
      <c r="B173" s="110"/>
    </row>
    <row r="174" s="105" customFormat="1" ht="16.5" customHeight="1" spans="1:2">
      <c r="A174" s="134" t="s">
        <v>1429</v>
      </c>
      <c r="B174" s="110"/>
    </row>
    <row r="175" s="105" customFormat="1" ht="16.5" customHeight="1" spans="1:2">
      <c r="A175" s="134" t="s">
        <v>3076</v>
      </c>
      <c r="B175" s="110"/>
    </row>
    <row r="176" s="105" customFormat="1" ht="16.5" customHeight="1" spans="1:2">
      <c r="A176" s="134" t="s">
        <v>3077</v>
      </c>
      <c r="B176" s="110"/>
    </row>
    <row r="177" s="105" customFormat="1" ht="16.5" customHeight="1" spans="1:2">
      <c r="A177" s="133" t="s">
        <v>3078</v>
      </c>
      <c r="B177" s="110">
        <f>SUM(B178:B181)</f>
        <v>0</v>
      </c>
    </row>
    <row r="178" s="105" customFormat="1" ht="16.5" customHeight="1" spans="1:2">
      <c r="A178" s="134" t="s">
        <v>3076</v>
      </c>
      <c r="B178" s="110"/>
    </row>
    <row r="179" s="105" customFormat="1" ht="16.5" customHeight="1" spans="1:2">
      <c r="A179" s="134" t="s">
        <v>3079</v>
      </c>
      <c r="B179" s="110"/>
    </row>
    <row r="180" s="105" customFormat="1" ht="16.5" customHeight="1" spans="1:2">
      <c r="A180" s="134" t="s">
        <v>3080</v>
      </c>
      <c r="B180" s="110"/>
    </row>
    <row r="181" s="105" customFormat="1" ht="16.5" customHeight="1" spans="1:2">
      <c r="A181" s="134" t="s">
        <v>3081</v>
      </c>
      <c r="B181" s="110"/>
    </row>
    <row r="182" s="105" customFormat="1" ht="16.5" customHeight="1" spans="1:2">
      <c r="A182" s="133" t="s">
        <v>3082</v>
      </c>
      <c r="B182" s="110">
        <f>SUM(B183:B190)</f>
        <v>0</v>
      </c>
    </row>
    <row r="183" s="105" customFormat="1" ht="16.5" customHeight="1" spans="1:2">
      <c r="A183" s="134" t="s">
        <v>3083</v>
      </c>
      <c r="B183" s="110"/>
    </row>
    <row r="184" s="105" customFormat="1" ht="16.5" customHeight="1" spans="1:2">
      <c r="A184" s="134" t="s">
        <v>3084</v>
      </c>
      <c r="B184" s="110"/>
    </row>
    <row r="185" s="105" customFormat="1" ht="16.5" customHeight="1" spans="1:2">
      <c r="A185" s="134" t="s">
        <v>3085</v>
      </c>
      <c r="B185" s="110"/>
    </row>
    <row r="186" s="105" customFormat="1" ht="16.5" customHeight="1" spans="1:2">
      <c r="A186" s="134" t="s">
        <v>3086</v>
      </c>
      <c r="B186" s="110"/>
    </row>
    <row r="187" s="105" customFormat="1" ht="16.5" customHeight="1" spans="1:2">
      <c r="A187" s="134" t="s">
        <v>3087</v>
      </c>
      <c r="B187" s="110"/>
    </row>
    <row r="188" s="105" customFormat="1" ht="16.5" customHeight="1" spans="1:2">
      <c r="A188" s="134" t="s">
        <v>3088</v>
      </c>
      <c r="B188" s="110"/>
    </row>
    <row r="189" s="105" customFormat="1" ht="16.5" customHeight="1" spans="1:2">
      <c r="A189" s="134" t="s">
        <v>3089</v>
      </c>
      <c r="B189" s="110"/>
    </row>
    <row r="190" s="105" customFormat="1" ht="16.5" customHeight="1" spans="1:2">
      <c r="A190" s="134" t="s">
        <v>3090</v>
      </c>
      <c r="B190" s="110"/>
    </row>
    <row r="191" s="105" customFormat="1" ht="16.5" customHeight="1" spans="1:2">
      <c r="A191" s="133" t="s">
        <v>3091</v>
      </c>
      <c r="B191" s="110">
        <f>SUM(B192:B197)</f>
        <v>0</v>
      </c>
    </row>
    <row r="192" s="105" customFormat="1" ht="16.5" customHeight="1" spans="1:2">
      <c r="A192" s="134" t="s">
        <v>3092</v>
      </c>
      <c r="B192" s="110"/>
    </row>
    <row r="193" s="105" customFormat="1" ht="16.5" customHeight="1" spans="1:2">
      <c r="A193" s="134" t="s">
        <v>3093</v>
      </c>
      <c r="B193" s="110"/>
    </row>
    <row r="194" s="105" customFormat="1" ht="16.5" customHeight="1" spans="1:2">
      <c r="A194" s="134" t="s">
        <v>3094</v>
      </c>
      <c r="B194" s="110"/>
    </row>
    <row r="195" s="105" customFormat="1" ht="16.5" customHeight="1" spans="1:2">
      <c r="A195" s="134" t="s">
        <v>3095</v>
      </c>
      <c r="B195" s="110"/>
    </row>
    <row r="196" s="105" customFormat="1" ht="16.5" customHeight="1" spans="1:2">
      <c r="A196" s="134" t="s">
        <v>3096</v>
      </c>
      <c r="B196" s="110"/>
    </row>
    <row r="197" s="105" customFormat="1" ht="16.5" customHeight="1" spans="1:2">
      <c r="A197" s="134" t="s">
        <v>3097</v>
      </c>
      <c r="B197" s="110"/>
    </row>
    <row r="198" s="105" customFormat="1" ht="16.5" customHeight="1" spans="1:2">
      <c r="A198" s="133" t="s">
        <v>3098</v>
      </c>
      <c r="B198" s="110">
        <f>SUM(B199:B207)</f>
        <v>0</v>
      </c>
    </row>
    <row r="199" s="105" customFormat="1" ht="16.5" customHeight="1" spans="1:2">
      <c r="A199" s="134" t="s">
        <v>3099</v>
      </c>
      <c r="B199" s="110"/>
    </row>
    <row r="200" s="105" customFormat="1" ht="16.5" customHeight="1" spans="1:2">
      <c r="A200" s="134" t="s">
        <v>1454</v>
      </c>
      <c r="B200" s="110"/>
    </row>
    <row r="201" s="105" customFormat="1" ht="16.5" customHeight="1" spans="1:2">
      <c r="A201" s="134" t="s">
        <v>3100</v>
      </c>
      <c r="B201" s="110"/>
    </row>
    <row r="202" s="105" customFormat="1" ht="16.5" customHeight="1" spans="1:2">
      <c r="A202" s="134" t="s">
        <v>3101</v>
      </c>
      <c r="B202" s="110"/>
    </row>
    <row r="203" s="105" customFormat="1" ht="16.5" customHeight="1" spans="1:2">
      <c r="A203" s="134" t="s">
        <v>3102</v>
      </c>
      <c r="B203" s="110"/>
    </row>
    <row r="204" s="105" customFormat="1" ht="16.5" customHeight="1" spans="1:2">
      <c r="A204" s="134" t="s">
        <v>3103</v>
      </c>
      <c r="B204" s="110"/>
    </row>
    <row r="205" s="105" customFormat="1" ht="16.5" customHeight="1" spans="1:2">
      <c r="A205" s="134" t="s">
        <v>3104</v>
      </c>
      <c r="B205" s="110"/>
    </row>
    <row r="206" s="105" customFormat="1" ht="16.5" customHeight="1" spans="1:2">
      <c r="A206" s="134" t="s">
        <v>3105</v>
      </c>
      <c r="B206" s="110"/>
    </row>
    <row r="207" s="105" customFormat="1" ht="16.5" customHeight="1" spans="1:2">
      <c r="A207" s="134" t="s">
        <v>3106</v>
      </c>
      <c r="B207" s="110"/>
    </row>
    <row r="208" s="105" customFormat="1" ht="16.5" customHeight="1" spans="1:2">
      <c r="A208" s="133" t="s">
        <v>3107</v>
      </c>
      <c r="B208" s="110">
        <f>SUM(B209:B210)</f>
        <v>0</v>
      </c>
    </row>
    <row r="209" s="105" customFormat="1" ht="16.5" customHeight="1" spans="1:2">
      <c r="A209" s="134" t="s">
        <v>3108</v>
      </c>
      <c r="B209" s="110"/>
    </row>
    <row r="210" s="105" customFormat="1" ht="16.5" customHeight="1" spans="1:2">
      <c r="A210" s="134" t="s">
        <v>3109</v>
      </c>
      <c r="B210" s="110"/>
    </row>
    <row r="211" s="105" customFormat="1" ht="16.5" customHeight="1" spans="1:2">
      <c r="A211" s="133" t="s">
        <v>3110</v>
      </c>
      <c r="B211" s="110">
        <f>SUM(B212:B213)</f>
        <v>0</v>
      </c>
    </row>
    <row r="212" s="105" customFormat="1" ht="16.5" customHeight="1" spans="1:2">
      <c r="A212" s="134" t="s">
        <v>3108</v>
      </c>
      <c r="B212" s="110"/>
    </row>
    <row r="213" s="105" customFormat="1" ht="16.5" customHeight="1" spans="1:2">
      <c r="A213" s="134" t="s">
        <v>3111</v>
      </c>
      <c r="B213" s="110"/>
    </row>
    <row r="214" s="105" customFormat="1" ht="16.5" customHeight="1" spans="1:2">
      <c r="A214" s="133" t="s">
        <v>3112</v>
      </c>
      <c r="B214" s="110"/>
    </row>
    <row r="215" s="105" customFormat="1" ht="16.5" customHeight="1" spans="1:2">
      <c r="A215" s="133" t="s">
        <v>2938</v>
      </c>
      <c r="B215" s="110">
        <f>SUM(B216:B220)</f>
        <v>2500</v>
      </c>
    </row>
    <row r="216" s="105" customFormat="1" ht="16.5" customHeight="1" spans="1:2">
      <c r="A216" s="134" t="s">
        <v>3113</v>
      </c>
      <c r="B216" s="110"/>
    </row>
    <row r="217" s="105" customFormat="1" ht="16.5" customHeight="1" spans="1:2">
      <c r="A217" s="134" t="s">
        <v>3114</v>
      </c>
      <c r="B217" s="110"/>
    </row>
    <row r="218" s="105" customFormat="1" ht="16.5" customHeight="1" spans="1:2">
      <c r="A218" s="134" t="s">
        <v>3115</v>
      </c>
      <c r="B218" s="110"/>
    </row>
    <row r="219" s="105" customFormat="1" ht="16.5" customHeight="1" spans="1:2">
      <c r="A219" s="134" t="s">
        <v>3116</v>
      </c>
      <c r="B219" s="110"/>
    </row>
    <row r="220" s="105" customFormat="1" ht="16.5" customHeight="1" spans="1:2">
      <c r="A220" s="134" t="s">
        <v>3117</v>
      </c>
      <c r="B220" s="110">
        <v>2500</v>
      </c>
    </row>
    <row r="221" s="105" customFormat="1" ht="16.5" customHeight="1" spans="1:2">
      <c r="A221" s="133" t="s">
        <v>1465</v>
      </c>
      <c r="B221" s="110">
        <f>B222+B226</f>
        <v>175</v>
      </c>
    </row>
    <row r="222" s="105" customFormat="1" ht="16.5" customHeight="1" spans="1:2">
      <c r="A222" s="133" t="s">
        <v>3118</v>
      </c>
      <c r="B222" s="110">
        <f>SUM(B223:B225)</f>
        <v>0</v>
      </c>
    </row>
    <row r="223" s="105" customFormat="1" ht="16.5" customHeight="1" spans="1:2">
      <c r="A223" s="134" t="s">
        <v>3119</v>
      </c>
      <c r="B223" s="110"/>
    </row>
    <row r="224" s="105" customFormat="1" ht="16.5" customHeight="1" spans="1:2">
      <c r="A224" s="134" t="s">
        <v>3120</v>
      </c>
      <c r="B224" s="110"/>
    </row>
    <row r="225" s="105" customFormat="1" ht="16.5" customHeight="1" spans="1:2">
      <c r="A225" s="134" t="s">
        <v>3121</v>
      </c>
      <c r="B225" s="110"/>
    </row>
    <row r="226" s="105" customFormat="1" ht="16.5" customHeight="1" spans="1:2">
      <c r="A226" s="133" t="s">
        <v>2938</v>
      </c>
      <c r="B226" s="110">
        <f>SUM(B227:B230)</f>
        <v>175</v>
      </c>
    </row>
    <row r="227" s="105" customFormat="1" ht="16.5" customHeight="1" spans="1:2">
      <c r="A227" s="134" t="s">
        <v>3122</v>
      </c>
      <c r="B227" s="110"/>
    </row>
    <row r="228" s="105" customFormat="1" ht="16.5" customHeight="1" spans="1:2">
      <c r="A228" s="134" t="s">
        <v>3123</v>
      </c>
      <c r="B228" s="110">
        <v>175</v>
      </c>
    </row>
    <row r="229" s="105" customFormat="1" ht="16.5" customHeight="1" spans="1:2">
      <c r="A229" s="134" t="s">
        <v>3124</v>
      </c>
      <c r="B229" s="110"/>
    </row>
    <row r="230" s="105" customFormat="1" ht="16.5" customHeight="1" spans="1:2">
      <c r="A230" s="134" t="s">
        <v>3125</v>
      </c>
      <c r="B230" s="110"/>
    </row>
    <row r="231" s="105" customFormat="1" ht="16.5" customHeight="1" spans="1:2">
      <c r="A231" s="133" t="s">
        <v>1523</v>
      </c>
      <c r="B231" s="110">
        <f>B232</f>
        <v>0</v>
      </c>
    </row>
    <row r="232" s="105" customFormat="1" ht="16.5" customHeight="1" spans="1:2">
      <c r="A232" s="133" t="s">
        <v>1543</v>
      </c>
      <c r="B232" s="110">
        <f>SUM(B233:B234)</f>
        <v>0</v>
      </c>
    </row>
    <row r="233" s="105" customFormat="1" ht="16.5" customHeight="1" spans="1:2">
      <c r="A233" s="134" t="s">
        <v>3126</v>
      </c>
      <c r="B233" s="110"/>
    </row>
    <row r="234" s="105" customFormat="1" ht="16.5" customHeight="1" spans="1:2">
      <c r="A234" s="134" t="s">
        <v>3127</v>
      </c>
      <c r="B234" s="110"/>
    </row>
    <row r="235" s="105" customFormat="1" ht="16.5" customHeight="1" spans="1:2">
      <c r="A235" s="133" t="s">
        <v>1558</v>
      </c>
      <c r="B235" s="110">
        <f>B236</f>
        <v>0</v>
      </c>
    </row>
    <row r="236" s="105" customFormat="1" ht="16.5" customHeight="1" spans="1:2">
      <c r="A236" s="133" t="s">
        <v>3128</v>
      </c>
      <c r="B236" s="110">
        <f>SUM(B237:B238)</f>
        <v>0</v>
      </c>
    </row>
    <row r="237" s="105" customFormat="1" ht="16.5" customHeight="1" spans="1:2">
      <c r="A237" s="134" t="s">
        <v>3129</v>
      </c>
      <c r="B237" s="110"/>
    </row>
    <row r="238" s="105" customFormat="1" ht="16.5" customHeight="1" spans="1:2">
      <c r="A238" s="134" t="s">
        <v>3130</v>
      </c>
      <c r="B238" s="110"/>
    </row>
    <row r="239" s="105" customFormat="1" ht="16.5" customHeight="1" spans="1:2">
      <c r="A239" s="133" t="s">
        <v>1596</v>
      </c>
      <c r="B239" s="110">
        <f>B240</f>
        <v>0</v>
      </c>
    </row>
    <row r="240" s="105" customFormat="1" ht="16.5" customHeight="1" spans="1:2">
      <c r="A240" s="133" t="s">
        <v>2938</v>
      </c>
      <c r="B240" s="110">
        <f>SUM(B241:B242)</f>
        <v>0</v>
      </c>
    </row>
    <row r="241" s="105" customFormat="1" ht="16.5" customHeight="1" spans="1:2">
      <c r="A241" s="134" t="s">
        <v>1607</v>
      </c>
      <c r="B241" s="110"/>
    </row>
    <row r="242" s="105" customFormat="1" ht="16.5" customHeight="1" spans="1:2">
      <c r="A242" s="134" t="s">
        <v>3131</v>
      </c>
      <c r="B242" s="110"/>
    </row>
    <row r="243" s="105" customFormat="1" ht="16.5" customHeight="1" spans="1:2">
      <c r="A243" s="133" t="s">
        <v>1617</v>
      </c>
      <c r="B243" s="110">
        <f>B244</f>
        <v>0</v>
      </c>
    </row>
    <row r="244" s="105" customFormat="1" ht="16.5" customHeight="1" spans="1:2">
      <c r="A244" s="133" t="s">
        <v>2938</v>
      </c>
      <c r="B244" s="110">
        <f>SUM(B245:B246)</f>
        <v>0</v>
      </c>
    </row>
    <row r="245" s="105" customFormat="1" ht="16.5" customHeight="1" spans="1:2">
      <c r="A245" s="134" t="s">
        <v>1628</v>
      </c>
      <c r="B245" s="110"/>
    </row>
    <row r="246" s="105" customFormat="1" ht="16.5" customHeight="1" spans="1:2">
      <c r="A246" s="134" t="s">
        <v>3132</v>
      </c>
      <c r="B246" s="110"/>
    </row>
    <row r="247" s="105" customFormat="1" ht="16.5" customHeight="1" spans="1:2">
      <c r="A247" s="133" t="s">
        <v>1658</v>
      </c>
      <c r="B247" s="110">
        <f>B248</f>
        <v>0</v>
      </c>
    </row>
    <row r="248" s="105" customFormat="1" ht="16.5" customHeight="1" spans="1:2">
      <c r="A248" s="133" t="s">
        <v>3133</v>
      </c>
      <c r="B248" s="110">
        <f>SUM(B249:B251)</f>
        <v>0</v>
      </c>
    </row>
    <row r="249" s="105" customFormat="1" ht="16.5" customHeight="1" spans="1:2">
      <c r="A249" s="134" t="s">
        <v>3134</v>
      </c>
      <c r="B249" s="110"/>
    </row>
    <row r="250" s="105" customFormat="1" ht="16.5" customHeight="1" spans="1:2">
      <c r="A250" s="134" t="s">
        <v>3135</v>
      </c>
      <c r="B250" s="110"/>
    </row>
    <row r="251" s="105" customFormat="1" ht="16.5" customHeight="1" spans="1:2">
      <c r="A251" s="134" t="s">
        <v>3136</v>
      </c>
      <c r="B251" s="110"/>
    </row>
    <row r="252" s="105" customFormat="1" ht="16.5" customHeight="1" spans="1:2">
      <c r="A252" s="133" t="s">
        <v>1775</v>
      </c>
      <c r="B252" s="110">
        <f>SUM(B253,B257,B266,B268,B270,B282)</f>
        <v>194634</v>
      </c>
    </row>
    <row r="253" s="105" customFormat="1" ht="16.5" customHeight="1" spans="1:2">
      <c r="A253" s="133" t="s">
        <v>3137</v>
      </c>
      <c r="B253" s="110">
        <f>SUM(B254:B256)</f>
        <v>185797</v>
      </c>
    </row>
    <row r="254" s="105" customFormat="1" ht="16.5" customHeight="1" spans="1:2">
      <c r="A254" s="134" t="s">
        <v>3138</v>
      </c>
      <c r="B254" s="110"/>
    </row>
    <row r="255" s="105" customFormat="1" ht="16.5" customHeight="1" spans="1:2">
      <c r="A255" s="134" t="s">
        <v>3139</v>
      </c>
      <c r="B255" s="110">
        <v>185797</v>
      </c>
    </row>
    <row r="256" s="105" customFormat="1" ht="16.5" customHeight="1" spans="1:2">
      <c r="A256" s="134" t="s">
        <v>3140</v>
      </c>
      <c r="B256" s="110"/>
    </row>
    <row r="257" s="105" customFormat="1" ht="16.5" customHeight="1" spans="1:2">
      <c r="A257" s="133" t="s">
        <v>3141</v>
      </c>
      <c r="B257" s="110">
        <f>SUM(B258:B265)</f>
        <v>0</v>
      </c>
    </row>
    <row r="258" s="105" customFormat="1" ht="16.5" customHeight="1" spans="1:2">
      <c r="A258" s="134" t="s">
        <v>3142</v>
      </c>
      <c r="B258" s="110"/>
    </row>
    <row r="259" s="105" customFormat="1" ht="16.5" customHeight="1" spans="1:2">
      <c r="A259" s="134" t="s">
        <v>3143</v>
      </c>
      <c r="B259" s="110"/>
    </row>
    <row r="260" s="105" customFormat="1" ht="16.5" customHeight="1" spans="1:2">
      <c r="A260" s="134" t="s">
        <v>3144</v>
      </c>
      <c r="B260" s="110"/>
    </row>
    <row r="261" s="105" customFormat="1" ht="16.5" customHeight="1" spans="1:2">
      <c r="A261" s="134" t="s">
        <v>3145</v>
      </c>
      <c r="B261" s="110"/>
    </row>
    <row r="262" s="105" customFormat="1" ht="16.5" customHeight="1" spans="1:2">
      <c r="A262" s="134" t="s">
        <v>3146</v>
      </c>
      <c r="B262" s="110"/>
    </row>
    <row r="263" s="105" customFormat="1" ht="16.5" customHeight="1" spans="1:2">
      <c r="A263" s="134" t="s">
        <v>3147</v>
      </c>
      <c r="B263" s="110"/>
    </row>
    <row r="264" s="105" customFormat="1" ht="16.5" customHeight="1" spans="1:2">
      <c r="A264" s="134" t="s">
        <v>3148</v>
      </c>
      <c r="B264" s="110"/>
    </row>
    <row r="265" s="105" customFormat="1" ht="16.5" customHeight="1" spans="1:2">
      <c r="A265" s="134" t="s">
        <v>3149</v>
      </c>
      <c r="B265" s="110"/>
    </row>
    <row r="266" s="105" customFormat="1" ht="16.5" customHeight="1" spans="1:2">
      <c r="A266" s="133" t="s">
        <v>3150</v>
      </c>
      <c r="B266" s="110">
        <f>B267</f>
        <v>0</v>
      </c>
    </row>
    <row r="267" s="105" customFormat="1" ht="16.5" customHeight="1" spans="1:2">
      <c r="A267" s="134" t="s">
        <v>3151</v>
      </c>
      <c r="B267" s="110"/>
    </row>
    <row r="268" s="105" customFormat="1" ht="16.5" customHeight="1" spans="1:2">
      <c r="A268" s="133" t="s">
        <v>3152</v>
      </c>
      <c r="B268" s="110">
        <f>B269</f>
        <v>0</v>
      </c>
    </row>
    <row r="269" s="105" customFormat="1" ht="16.5" customHeight="1" spans="1:2">
      <c r="A269" s="134" t="s">
        <v>3153</v>
      </c>
      <c r="B269" s="110"/>
    </row>
    <row r="270" s="105" customFormat="1" ht="16.5" customHeight="1" spans="1:2">
      <c r="A270" s="133" t="s">
        <v>3154</v>
      </c>
      <c r="B270" s="110">
        <f>SUM(B271:B281)</f>
        <v>3757</v>
      </c>
    </row>
    <row r="271" s="105" customFormat="1" ht="16.5" customHeight="1" spans="1:2">
      <c r="A271" s="134" t="s">
        <v>3155</v>
      </c>
      <c r="B271" s="110"/>
    </row>
    <row r="272" s="105" customFormat="1" ht="16.5" customHeight="1" spans="1:2">
      <c r="A272" s="134" t="s">
        <v>3156</v>
      </c>
      <c r="B272" s="110">
        <v>1958</v>
      </c>
    </row>
    <row r="273" s="105" customFormat="1" ht="16.5" customHeight="1" spans="1:2">
      <c r="A273" s="134" t="s">
        <v>3157</v>
      </c>
      <c r="B273" s="110">
        <v>1559</v>
      </c>
    </row>
    <row r="274" s="105" customFormat="1" ht="16.5" customHeight="1" spans="1:2">
      <c r="A274" s="134" t="s">
        <v>3158</v>
      </c>
      <c r="B274" s="110"/>
    </row>
    <row r="275" s="105" customFormat="1" ht="16.5" customHeight="1" spans="1:2">
      <c r="A275" s="134" t="s">
        <v>3159</v>
      </c>
      <c r="B275" s="110"/>
    </row>
    <row r="276" s="105" customFormat="1" ht="16.5" customHeight="1" spans="1:2">
      <c r="A276" s="134" t="s">
        <v>3160</v>
      </c>
      <c r="B276" s="110">
        <v>25</v>
      </c>
    </row>
    <row r="277" s="105" customFormat="1" ht="16.5" customHeight="1" spans="1:2">
      <c r="A277" s="134" t="s">
        <v>3161</v>
      </c>
      <c r="B277" s="110"/>
    </row>
    <row r="278" s="105" customFormat="1" ht="16.5" customHeight="1" spans="1:2">
      <c r="A278" s="134" t="s">
        <v>3162</v>
      </c>
      <c r="B278" s="110"/>
    </row>
    <row r="279" s="105" customFormat="1" ht="16.5" customHeight="1" spans="1:2">
      <c r="A279" s="134" t="s">
        <v>3163</v>
      </c>
      <c r="B279" s="110"/>
    </row>
    <row r="280" s="105" customFormat="1" ht="16.5" customHeight="1" spans="1:2">
      <c r="A280" s="134" t="s">
        <v>3164</v>
      </c>
      <c r="B280" s="110"/>
    </row>
    <row r="281" s="105" customFormat="1" ht="16.5" customHeight="1" spans="1:2">
      <c r="A281" s="134" t="s">
        <v>3165</v>
      </c>
      <c r="B281" s="110">
        <v>215</v>
      </c>
    </row>
    <row r="282" s="105" customFormat="1" ht="16.5" customHeight="1" spans="1:2">
      <c r="A282" s="133" t="s">
        <v>3166</v>
      </c>
      <c r="B282" s="110">
        <f>B283</f>
        <v>5080</v>
      </c>
    </row>
    <row r="283" s="105" customFormat="1" ht="16.5" customHeight="1" spans="1:2">
      <c r="A283" s="134" t="s">
        <v>860</v>
      </c>
      <c r="B283" s="110">
        <v>5080</v>
      </c>
    </row>
    <row r="284" s="105" customFormat="1" ht="16.5" customHeight="1" spans="1:2">
      <c r="A284" s="133" t="s">
        <v>1696</v>
      </c>
      <c r="B284" s="110">
        <f>B285</f>
        <v>74300</v>
      </c>
    </row>
    <row r="285" s="105" customFormat="1" ht="16.5" customHeight="1" spans="1:2">
      <c r="A285" s="133" t="s">
        <v>3167</v>
      </c>
      <c r="B285" s="110">
        <f>SUM(B286:B300)</f>
        <v>74300</v>
      </c>
    </row>
    <row r="286" s="105" customFormat="1" ht="16.5" customHeight="1" spans="1:2">
      <c r="A286" s="134" t="s">
        <v>3168</v>
      </c>
      <c r="B286" s="110"/>
    </row>
    <row r="287" s="105" customFormat="1" ht="16.5" customHeight="1" spans="1:2">
      <c r="A287" s="134" t="s">
        <v>3169</v>
      </c>
      <c r="B287" s="110"/>
    </row>
    <row r="288" s="105" customFormat="1" ht="16.5" customHeight="1" spans="1:2">
      <c r="A288" s="134" t="s">
        <v>3170</v>
      </c>
      <c r="B288" s="110">
        <v>20347</v>
      </c>
    </row>
    <row r="289" s="105" customFormat="1" ht="16.5" customHeight="1" spans="1:2">
      <c r="A289" s="134" t="s">
        <v>3171</v>
      </c>
      <c r="B289" s="110"/>
    </row>
    <row r="290" s="105" customFormat="1" ht="16.5" customHeight="1" spans="1:2">
      <c r="A290" s="134" t="s">
        <v>3172</v>
      </c>
      <c r="B290" s="110"/>
    </row>
    <row r="291" s="105" customFormat="1" ht="16.5" customHeight="1" spans="1:2">
      <c r="A291" s="134" t="s">
        <v>3173</v>
      </c>
      <c r="B291" s="110"/>
    </row>
    <row r="292" s="105" customFormat="1" ht="16.5" customHeight="1" spans="1:2">
      <c r="A292" s="134" t="s">
        <v>3174</v>
      </c>
      <c r="B292" s="110"/>
    </row>
    <row r="293" s="105" customFormat="1" ht="16.5" customHeight="1" spans="1:2">
      <c r="A293" s="134" t="s">
        <v>3175</v>
      </c>
      <c r="B293" s="110"/>
    </row>
    <row r="294" s="105" customFormat="1" ht="16.5" customHeight="1" spans="1:2">
      <c r="A294" s="134" t="s">
        <v>3176</v>
      </c>
      <c r="B294" s="110"/>
    </row>
    <row r="295" s="105" customFormat="1" ht="16.5" customHeight="1" spans="1:2">
      <c r="A295" s="134" t="s">
        <v>3177</v>
      </c>
      <c r="B295" s="110"/>
    </row>
    <row r="296" s="105" customFormat="1" ht="16.5" customHeight="1" spans="1:2">
      <c r="A296" s="134" t="s">
        <v>3178</v>
      </c>
      <c r="B296" s="110">
        <v>739</v>
      </c>
    </row>
    <row r="297" s="105" customFormat="1" ht="16.5" customHeight="1" spans="1:2">
      <c r="A297" s="134" t="s">
        <v>3179</v>
      </c>
      <c r="B297" s="110"/>
    </row>
    <row r="298" s="105" customFormat="1" ht="16.5" customHeight="1" spans="1:2">
      <c r="A298" s="134" t="s">
        <v>3180</v>
      </c>
      <c r="B298" s="110">
        <v>1229</v>
      </c>
    </row>
    <row r="299" s="105" customFormat="1" ht="16.5" customHeight="1" spans="1:2">
      <c r="A299" s="134" t="s">
        <v>3181</v>
      </c>
      <c r="B299" s="110">
        <v>51985</v>
      </c>
    </row>
    <row r="300" s="105" customFormat="1" ht="16.5" customHeight="1" spans="1:2">
      <c r="A300" s="134" t="s">
        <v>3182</v>
      </c>
      <c r="B300" s="110"/>
    </row>
    <row r="301" s="105" customFormat="1" ht="16.5" customHeight="1" spans="1:2">
      <c r="A301" s="133" t="s">
        <v>1709</v>
      </c>
      <c r="B301" s="110">
        <f>B302</f>
        <v>0</v>
      </c>
    </row>
    <row r="302" s="105" customFormat="1" ht="16.5" customHeight="1" spans="1:2">
      <c r="A302" s="133" t="s">
        <v>3183</v>
      </c>
      <c r="B302" s="110">
        <f>SUM(B303:B317)</f>
        <v>0</v>
      </c>
    </row>
    <row r="303" s="105" customFormat="1" ht="16.5" customHeight="1" spans="1:2">
      <c r="A303" s="134" t="s">
        <v>3184</v>
      </c>
      <c r="B303" s="110"/>
    </row>
    <row r="304" s="105" customFormat="1" ht="16.5" customHeight="1" spans="1:2">
      <c r="A304" s="134" t="s">
        <v>3185</v>
      </c>
      <c r="B304" s="110"/>
    </row>
    <row r="305" s="105" customFormat="1" ht="16.5" customHeight="1" spans="1:2">
      <c r="A305" s="134" t="s">
        <v>3186</v>
      </c>
      <c r="B305" s="110"/>
    </row>
    <row r="306" s="105" customFormat="1" ht="16.5" customHeight="1" spans="1:2">
      <c r="A306" s="134" t="s">
        <v>3187</v>
      </c>
      <c r="B306" s="110"/>
    </row>
    <row r="307" s="105" customFormat="1" ht="16.5" customHeight="1" spans="1:2">
      <c r="A307" s="134" t="s">
        <v>3188</v>
      </c>
      <c r="B307" s="110"/>
    </row>
    <row r="308" s="105" customFormat="1" ht="16.5" customHeight="1" spans="1:2">
      <c r="A308" s="134" t="s">
        <v>3189</v>
      </c>
      <c r="B308" s="110"/>
    </row>
    <row r="309" s="105" customFormat="1" ht="16.5" customHeight="1" spans="1:2">
      <c r="A309" s="134" t="s">
        <v>3190</v>
      </c>
      <c r="B309" s="110"/>
    </row>
    <row r="310" s="105" customFormat="1" ht="16.5" customHeight="1" spans="1:2">
      <c r="A310" s="134" t="s">
        <v>3191</v>
      </c>
      <c r="B310" s="110"/>
    </row>
    <row r="311" s="105" customFormat="1" ht="16.5" customHeight="1" spans="1:2">
      <c r="A311" s="134" t="s">
        <v>3192</v>
      </c>
      <c r="B311" s="110"/>
    </row>
    <row r="312" s="105" customFormat="1" ht="16.5" customHeight="1" spans="1:2">
      <c r="A312" s="134" t="s">
        <v>3193</v>
      </c>
      <c r="B312" s="110"/>
    </row>
    <row r="313" s="105" customFormat="1" ht="16.5" customHeight="1" spans="1:2">
      <c r="A313" s="134" t="s">
        <v>3194</v>
      </c>
      <c r="B313" s="110"/>
    </row>
    <row r="314" s="105" customFormat="1" ht="16.5" customHeight="1" spans="1:2">
      <c r="A314" s="134" t="s">
        <v>3195</v>
      </c>
      <c r="B314" s="110"/>
    </row>
    <row r="315" s="105" customFormat="1" ht="16.5" customHeight="1" spans="1:2">
      <c r="A315" s="134" t="s">
        <v>3196</v>
      </c>
      <c r="B315" s="110"/>
    </row>
    <row r="316" s="105" customFormat="1" ht="16.5" customHeight="1" spans="1:2">
      <c r="A316" s="134" t="s">
        <v>3197</v>
      </c>
      <c r="B316" s="110"/>
    </row>
    <row r="317" s="105" customFormat="1" ht="16.5" customHeight="1" spans="1:2">
      <c r="A317" s="134" t="s">
        <v>3198</v>
      </c>
      <c r="B317" s="110"/>
    </row>
    <row r="318" s="105" customFormat="1" ht="16.5" customHeight="1" spans="1:2">
      <c r="A318" s="141" t="s">
        <v>3199</v>
      </c>
      <c r="B318" s="110">
        <f>SUM(B319,B332)</f>
        <v>0</v>
      </c>
    </row>
    <row r="319" s="105" customFormat="1" ht="16.5" customHeight="1" spans="1:2">
      <c r="A319" s="141" t="s">
        <v>1738</v>
      </c>
      <c r="B319" s="110">
        <f>SUM(B320:B331)</f>
        <v>0</v>
      </c>
    </row>
    <row r="320" s="105" customFormat="1" ht="16.5" customHeight="1" spans="1:2">
      <c r="A320" s="142" t="s">
        <v>3200</v>
      </c>
      <c r="B320" s="110"/>
    </row>
    <row r="321" s="105" customFormat="1" ht="16.5" customHeight="1" spans="1:2">
      <c r="A321" s="142" t="s">
        <v>3201</v>
      </c>
      <c r="B321" s="110"/>
    </row>
    <row r="322" s="105" customFormat="1" ht="16.5" customHeight="1" spans="1:2">
      <c r="A322" s="142" t="s">
        <v>3202</v>
      </c>
      <c r="B322" s="110"/>
    </row>
    <row r="323" s="105" customFormat="1" ht="16.5" customHeight="1" spans="1:2">
      <c r="A323" s="142" t="s">
        <v>3203</v>
      </c>
      <c r="B323" s="110"/>
    </row>
    <row r="324" s="105" customFormat="1" ht="16.5" customHeight="1" spans="1:2">
      <c r="A324" s="142" t="s">
        <v>3204</v>
      </c>
      <c r="B324" s="110"/>
    </row>
    <row r="325" s="105" customFormat="1" ht="16.5" customHeight="1" spans="1:2">
      <c r="A325" s="142" t="s">
        <v>3205</v>
      </c>
      <c r="B325" s="110"/>
    </row>
    <row r="326" s="105" customFormat="1" ht="16.5" customHeight="1" spans="1:2">
      <c r="A326" s="142" t="s">
        <v>3206</v>
      </c>
      <c r="B326" s="110"/>
    </row>
    <row r="327" s="105" customFormat="1" ht="16.5" customHeight="1" spans="1:2">
      <c r="A327" s="142" t="s">
        <v>3207</v>
      </c>
      <c r="B327" s="110"/>
    </row>
    <row r="328" s="105" customFormat="1" ht="16.5" customHeight="1" spans="1:2">
      <c r="A328" s="142" t="s">
        <v>3208</v>
      </c>
      <c r="B328" s="110"/>
    </row>
    <row r="329" s="105" customFormat="1" ht="16.5" customHeight="1" spans="1:2">
      <c r="A329" s="142" t="s">
        <v>3209</v>
      </c>
      <c r="B329" s="110"/>
    </row>
    <row r="330" s="105" customFormat="1" ht="16.5" customHeight="1" spans="1:2">
      <c r="A330" s="142" t="s">
        <v>3210</v>
      </c>
      <c r="B330" s="110"/>
    </row>
    <row r="331" s="105" customFormat="1" ht="16.5" customHeight="1" spans="1:2">
      <c r="A331" s="142" t="s">
        <v>3211</v>
      </c>
      <c r="B331" s="110"/>
    </row>
    <row r="332" s="105" customFormat="1" ht="16.5" customHeight="1" spans="1:2">
      <c r="A332" s="141" t="s">
        <v>3212</v>
      </c>
      <c r="B332" s="110">
        <f>SUM(B333:B338)</f>
        <v>0</v>
      </c>
    </row>
    <row r="333" s="105" customFormat="1" ht="16.5" customHeight="1" spans="1:2">
      <c r="A333" s="142" t="s">
        <v>1502</v>
      </c>
      <c r="B333" s="110"/>
    </row>
    <row r="334" s="105" customFormat="1" ht="16.5" customHeight="1" spans="1:2">
      <c r="A334" s="142" t="s">
        <v>1547</v>
      </c>
      <c r="B334" s="110"/>
    </row>
    <row r="335" s="105" customFormat="1" ht="16.5" customHeight="1" spans="1:2">
      <c r="A335" s="142" t="s">
        <v>3213</v>
      </c>
      <c r="B335" s="110"/>
    </row>
    <row r="336" s="105" customFormat="1" ht="16.5" customHeight="1" spans="1:2">
      <c r="A336" s="142" t="s">
        <v>3214</v>
      </c>
      <c r="B336" s="110"/>
    </row>
    <row r="337" s="105" customFormat="1" ht="16.5" customHeight="1" spans="1:2">
      <c r="A337" s="142" t="s">
        <v>3215</v>
      </c>
      <c r="B337" s="110"/>
    </row>
    <row r="338" s="105" customFormat="1" ht="16.5" customHeight="1" spans="1:2">
      <c r="A338" s="142" t="s">
        <v>3216</v>
      </c>
      <c r="B338" s="110"/>
    </row>
    <row r="339" customHeight="1" spans="1:2">
      <c r="A339" s="115" t="s">
        <v>1716</v>
      </c>
      <c r="B339" s="94">
        <v>691835</v>
      </c>
    </row>
  </sheetData>
  <autoFilter xmlns:etc="http://www.wps.cn/officeDocument/2017/etCustomData" ref="A1:B339" etc:filterBottomFollowUsedRange="0">
    <extLst/>
  </autoFilter>
  <mergeCells count="1">
    <mergeCell ref="A1:B1"/>
  </mergeCells>
  <dataValidations count="1">
    <dataValidation type="decimal" operator="between" allowBlank="1" showInputMessage="1" showErrorMessage="1" sqref="B5:B338">
      <formula1>-99999999999999</formula1>
      <formula2>99999999999999</formula2>
    </dataValidation>
  </dataValidation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47"/>
  <sheetViews>
    <sheetView topLeftCell="A2" workbookViewId="0">
      <selection activeCell="A1" sqref="A1:D1"/>
    </sheetView>
  </sheetViews>
  <sheetFormatPr defaultColWidth="12.125" defaultRowHeight="15.65" customHeight="1" outlineLevelCol="3"/>
  <cols>
    <col min="1" max="1" width="57.225" style="106" customWidth="1"/>
    <col min="2" max="2" width="19" style="106" customWidth="1"/>
    <col min="3" max="3" width="57.225" style="106" customWidth="1"/>
    <col min="4" max="4" width="19" style="106" customWidth="1"/>
    <col min="5" max="16384" width="12.125" style="105"/>
  </cols>
  <sheetData>
    <row r="1" s="105" customFormat="1" ht="33.75" customHeight="1" spans="1:4">
      <c r="A1" s="135" t="s">
        <v>3217</v>
      </c>
      <c r="B1" s="135"/>
      <c r="C1" s="135"/>
      <c r="D1" s="135"/>
    </row>
    <row r="2" s="105" customFormat="1" ht="17.25" customHeight="1" spans="1:4">
      <c r="A2" s="107" t="s">
        <v>3218</v>
      </c>
      <c r="B2" s="107"/>
      <c r="C2" s="107"/>
      <c r="D2" s="107"/>
    </row>
    <row r="3" s="105" customFormat="1" ht="17.25" customHeight="1" spans="1:4">
      <c r="A3" s="107" t="str">
        <f>"单位："&amp;'[1]##BASEINFO'!$B$19</f>
        <v>单位：万元</v>
      </c>
      <c r="B3" s="107"/>
      <c r="C3" s="107"/>
      <c r="D3" s="107"/>
    </row>
    <row r="4" s="105" customFormat="1" ht="17.25" customHeight="1" spans="1:4">
      <c r="A4" s="108" t="s">
        <v>1783</v>
      </c>
      <c r="B4" s="108" t="s">
        <v>31</v>
      </c>
      <c r="C4" s="108" t="s">
        <v>1783</v>
      </c>
      <c r="D4" s="108" t="s">
        <v>31</v>
      </c>
    </row>
    <row r="5" s="105" customFormat="1" ht="17.25" customHeight="1" spans="1:4">
      <c r="A5" s="111" t="s">
        <v>3219</v>
      </c>
      <c r="B5" s="110">
        <f>'[1]L10'!C6</f>
        <v>60200</v>
      </c>
      <c r="C5" s="111" t="s">
        <v>3220</v>
      </c>
      <c r="D5" s="110">
        <f>'[1]L10'!P6</f>
        <v>691835</v>
      </c>
    </row>
    <row r="6" s="105" customFormat="1" ht="17.25" customHeight="1" spans="1:4">
      <c r="A6" s="111" t="s">
        <v>3221</v>
      </c>
      <c r="B6" s="110">
        <f>B7</f>
        <v>398881</v>
      </c>
      <c r="C6" s="111" t="s">
        <v>3222</v>
      </c>
      <c r="D6" s="110">
        <f>D7</f>
        <v>0</v>
      </c>
    </row>
    <row r="7" s="105" customFormat="1" ht="17.25" customHeight="1" spans="1:4">
      <c r="A7" s="111" t="s">
        <v>3223</v>
      </c>
      <c r="B7" s="110">
        <f>SUM(B8:B18)</f>
        <v>398881</v>
      </c>
      <c r="C7" s="111" t="s">
        <v>3224</v>
      </c>
      <c r="D7" s="110">
        <f>SUM(D8:D18)</f>
        <v>0</v>
      </c>
    </row>
    <row r="8" s="105" customFormat="1" ht="17.25" customHeight="1" spans="1:4">
      <c r="A8" s="111" t="s">
        <v>3225</v>
      </c>
      <c r="B8" s="110"/>
      <c r="C8" s="111" t="s">
        <v>3225</v>
      </c>
      <c r="D8" s="110"/>
    </row>
    <row r="9" s="105" customFormat="1" ht="17.25" customHeight="1" spans="1:4">
      <c r="A9" s="111" t="s">
        <v>2771</v>
      </c>
      <c r="B9" s="110">
        <v>202</v>
      </c>
      <c r="C9" s="111" t="s">
        <v>2771</v>
      </c>
      <c r="D9" s="110"/>
    </row>
    <row r="10" s="105" customFormat="1" ht="17.25" customHeight="1" spans="1:4">
      <c r="A10" s="111" t="s">
        <v>3226</v>
      </c>
      <c r="B10" s="110"/>
      <c r="C10" s="111" t="s">
        <v>3226</v>
      </c>
      <c r="D10" s="110"/>
    </row>
    <row r="11" s="105" customFormat="1" ht="17.25" customHeight="1" spans="1:4">
      <c r="A11" s="111" t="s">
        <v>3227</v>
      </c>
      <c r="B11" s="110"/>
      <c r="C11" s="111" t="s">
        <v>3227</v>
      </c>
      <c r="D11" s="110"/>
    </row>
    <row r="12" s="105" customFormat="1" ht="17.25" customHeight="1" spans="1:4">
      <c r="A12" s="111" t="s">
        <v>3228</v>
      </c>
      <c r="B12" s="110">
        <v>381603</v>
      </c>
      <c r="C12" s="111" t="s">
        <v>3228</v>
      </c>
      <c r="D12" s="110"/>
    </row>
    <row r="13" s="105" customFormat="1" ht="17.25" customHeight="1" spans="1:4">
      <c r="A13" s="111" t="s">
        <v>3229</v>
      </c>
      <c r="B13" s="110">
        <v>734</v>
      </c>
      <c r="C13" s="111" t="s">
        <v>3229</v>
      </c>
      <c r="D13" s="110"/>
    </row>
    <row r="14" s="105" customFormat="1" ht="17.25" customHeight="1" spans="1:4">
      <c r="A14" s="111" t="s">
        <v>3230</v>
      </c>
      <c r="B14" s="110"/>
      <c r="C14" s="111" t="s">
        <v>3230</v>
      </c>
      <c r="D14" s="110"/>
    </row>
    <row r="15" s="105" customFormat="1" ht="17.25" customHeight="1" spans="1:4">
      <c r="A15" s="111" t="s">
        <v>3231</v>
      </c>
      <c r="B15" s="110"/>
      <c r="C15" s="111" t="s">
        <v>3231</v>
      </c>
      <c r="D15" s="110"/>
    </row>
    <row r="16" s="105" customFormat="1" ht="17.25" customHeight="1" spans="1:4">
      <c r="A16" s="134" t="s">
        <v>2791</v>
      </c>
      <c r="B16" s="110"/>
      <c r="C16" s="134" t="s">
        <v>2791</v>
      </c>
      <c r="D16" s="110"/>
    </row>
    <row r="17" s="105" customFormat="1" ht="17.25" customHeight="1" spans="1:4">
      <c r="A17" s="134" t="s">
        <v>3232</v>
      </c>
      <c r="B17" s="110">
        <v>12755</v>
      </c>
      <c r="C17" s="134" t="s">
        <v>3233</v>
      </c>
      <c r="D17" s="110"/>
    </row>
    <row r="18" s="105" customFormat="1" ht="17.25" customHeight="1" spans="1:4">
      <c r="A18" s="134" t="s">
        <v>3234</v>
      </c>
      <c r="B18" s="110">
        <v>3587</v>
      </c>
      <c r="C18" s="134" t="s">
        <v>860</v>
      </c>
      <c r="D18" s="110"/>
    </row>
    <row r="19" s="105" customFormat="1" ht="17.25" customHeight="1" spans="1:4">
      <c r="A19" s="134" t="s">
        <v>3235</v>
      </c>
      <c r="B19" s="110">
        <f>SUM(B20:B22)</f>
        <v>0</v>
      </c>
      <c r="C19" s="134" t="s">
        <v>3236</v>
      </c>
      <c r="D19" s="110">
        <f>SUM(D20:D22)</f>
        <v>335</v>
      </c>
    </row>
    <row r="20" s="105" customFormat="1" ht="17.25" customHeight="1" spans="1:4">
      <c r="A20" s="134" t="s">
        <v>3237</v>
      </c>
      <c r="B20" s="110"/>
      <c r="C20" s="134" t="s">
        <v>3238</v>
      </c>
      <c r="D20" s="110"/>
    </row>
    <row r="21" s="105" customFormat="1" ht="17.25" customHeight="1" spans="1:4">
      <c r="A21" s="134" t="s">
        <v>3239</v>
      </c>
      <c r="B21" s="110"/>
      <c r="C21" s="134" t="s">
        <v>3240</v>
      </c>
      <c r="D21" s="110"/>
    </row>
    <row r="22" s="105" customFormat="1" ht="17.25" customHeight="1" spans="1:4">
      <c r="A22" s="134" t="s">
        <v>3241</v>
      </c>
      <c r="B22" s="110"/>
      <c r="C22" s="134" t="s">
        <v>3242</v>
      </c>
      <c r="D22" s="110">
        <v>335</v>
      </c>
    </row>
    <row r="23" s="105" customFormat="1" ht="17.25" customHeight="1" spans="1:4">
      <c r="A23" s="111" t="s">
        <v>3243</v>
      </c>
      <c r="B23" s="110"/>
      <c r="C23" s="111"/>
      <c r="D23" s="110"/>
    </row>
    <row r="24" s="105" customFormat="1" ht="17.25" customHeight="1" spans="1:4">
      <c r="A24" s="111" t="s">
        <v>3244</v>
      </c>
      <c r="B24" s="110">
        <v>17687</v>
      </c>
      <c r="C24" s="111"/>
      <c r="D24" s="110"/>
    </row>
    <row r="25" s="105" customFormat="1" ht="17.25" customHeight="1" spans="1:4">
      <c r="A25" s="111" t="s">
        <v>3245</v>
      </c>
      <c r="B25" s="110">
        <f>B27</f>
        <v>61811</v>
      </c>
      <c r="C25" s="111" t="s">
        <v>3246</v>
      </c>
      <c r="D25" s="110"/>
    </row>
    <row r="26" s="105" customFormat="1" ht="17.25" customHeight="1" spans="1:4">
      <c r="A26" s="111" t="s">
        <v>3247</v>
      </c>
      <c r="B26" s="136"/>
      <c r="C26" s="111"/>
      <c r="D26" s="110"/>
    </row>
    <row r="27" s="105" customFormat="1" ht="17.25" customHeight="1" spans="1:4">
      <c r="A27" s="111" t="s">
        <v>3248</v>
      </c>
      <c r="B27" s="110">
        <f>SUM(B28:B33)</f>
        <v>61811</v>
      </c>
      <c r="C27" s="111"/>
      <c r="D27" s="110"/>
    </row>
    <row r="28" s="105" customFormat="1" ht="17.25" customHeight="1" spans="1:4">
      <c r="A28" s="134" t="s">
        <v>3249</v>
      </c>
      <c r="B28" s="110"/>
      <c r="C28" s="111"/>
      <c r="D28" s="110"/>
    </row>
    <row r="29" s="105" customFormat="1" ht="17.25" customHeight="1" spans="1:4">
      <c r="A29" s="134" t="s">
        <v>3250</v>
      </c>
      <c r="B29" s="110"/>
      <c r="C29" s="111"/>
      <c r="D29" s="110"/>
    </row>
    <row r="30" s="105" customFormat="1" ht="15.75" customHeight="1" spans="1:4">
      <c r="A30" s="134" t="s">
        <v>3251</v>
      </c>
      <c r="B30" s="110"/>
      <c r="C30" s="111"/>
      <c r="D30" s="110"/>
    </row>
    <row r="31" s="105" customFormat="1" ht="17.25" customHeight="1" spans="1:4">
      <c r="A31" s="134" t="s">
        <v>3252</v>
      </c>
      <c r="B31" s="110"/>
      <c r="C31" s="111"/>
      <c r="D31" s="110"/>
    </row>
    <row r="32" s="105" customFormat="1" ht="17.25" customHeight="1" spans="1:4">
      <c r="A32" s="134" t="s">
        <v>3253</v>
      </c>
      <c r="B32" s="110"/>
      <c r="C32" s="111"/>
      <c r="D32" s="110"/>
    </row>
    <row r="33" s="105" customFormat="1" ht="17.25" customHeight="1" spans="1:4">
      <c r="A33" s="134" t="s">
        <v>3254</v>
      </c>
      <c r="B33" s="110">
        <v>61811</v>
      </c>
      <c r="C33" s="111"/>
      <c r="D33" s="136"/>
    </row>
    <row r="34" s="105" customFormat="1" ht="17.25" customHeight="1" spans="1:4">
      <c r="A34" s="134" t="s">
        <v>3255</v>
      </c>
      <c r="B34" s="114">
        <f>B37</f>
        <v>0</v>
      </c>
      <c r="C34" s="111" t="s">
        <v>3256</v>
      </c>
      <c r="D34" s="110">
        <f>D35</f>
        <v>239766</v>
      </c>
    </row>
    <row r="35" s="105" customFormat="1" ht="17.25" customHeight="1" spans="1:4">
      <c r="A35" s="134" t="s">
        <v>3257</v>
      </c>
      <c r="B35" s="137"/>
      <c r="C35" s="111" t="s">
        <v>3258</v>
      </c>
      <c r="D35" s="110">
        <v>239766</v>
      </c>
    </row>
    <row r="36" s="105" customFormat="1" ht="17.25" customHeight="1" spans="1:4">
      <c r="A36" s="134" t="s">
        <v>3259</v>
      </c>
      <c r="B36" s="137"/>
      <c r="C36" s="111" t="s">
        <v>3260</v>
      </c>
      <c r="D36" s="136"/>
    </row>
    <row r="37" s="105" customFormat="1" ht="17.25" customHeight="1" spans="1:4">
      <c r="A37" s="134" t="s">
        <v>3261</v>
      </c>
      <c r="B37" s="114">
        <f>B38</f>
        <v>0</v>
      </c>
      <c r="C37" s="134" t="s">
        <v>3262</v>
      </c>
      <c r="D37" s="136"/>
    </row>
    <row r="38" s="105" customFormat="1" ht="17.25" customHeight="1" spans="1:4">
      <c r="A38" s="138" t="s">
        <v>3263</v>
      </c>
      <c r="B38" s="110"/>
      <c r="C38" s="139" t="s">
        <v>3264</v>
      </c>
      <c r="D38" s="110"/>
    </row>
    <row r="39" s="105" customFormat="1" ht="17.25" customHeight="1" spans="1:4">
      <c r="A39" s="134" t="s">
        <v>3265</v>
      </c>
      <c r="B39" s="116">
        <f>B40</f>
        <v>407506</v>
      </c>
      <c r="C39" s="134"/>
      <c r="D39" s="110"/>
    </row>
    <row r="40" s="105" customFormat="1" ht="17.25" customHeight="1" spans="1:4">
      <c r="A40" s="134" t="s">
        <v>3266</v>
      </c>
      <c r="B40" s="110">
        <v>407506</v>
      </c>
      <c r="C40" s="134"/>
      <c r="D40" s="110"/>
    </row>
    <row r="41" s="105" customFormat="1" ht="17.25" customHeight="1" spans="1:4">
      <c r="A41" s="134" t="s">
        <v>3267</v>
      </c>
      <c r="B41" s="110"/>
      <c r="C41" s="134" t="s">
        <v>3268</v>
      </c>
      <c r="D41" s="110"/>
    </row>
    <row r="42" s="105" customFormat="1" ht="17.25" customHeight="1" spans="1:4">
      <c r="A42" s="134" t="s">
        <v>3269</v>
      </c>
      <c r="B42" s="110"/>
      <c r="C42" s="134" t="s">
        <v>3270</v>
      </c>
      <c r="D42" s="110"/>
    </row>
    <row r="43" s="105" customFormat="1" ht="17.25" customHeight="1" spans="1:4">
      <c r="A43" s="134" t="s">
        <v>3271</v>
      </c>
      <c r="B43" s="110">
        <f>B44</f>
        <v>0</v>
      </c>
      <c r="C43" s="134" t="s">
        <v>3272</v>
      </c>
      <c r="D43" s="110">
        <f>D44</f>
        <v>0</v>
      </c>
    </row>
    <row r="44" s="105" customFormat="1" ht="17.25" customHeight="1" spans="1:4">
      <c r="A44" s="134" t="s">
        <v>3273</v>
      </c>
      <c r="B44" s="110"/>
      <c r="C44" s="134" t="s">
        <v>3274</v>
      </c>
      <c r="D44" s="110"/>
    </row>
    <row r="45" s="105" customFormat="1" ht="17.25" customHeight="1" spans="1:4">
      <c r="A45" s="111"/>
      <c r="B45" s="110"/>
      <c r="C45" s="111" t="s">
        <v>3275</v>
      </c>
      <c r="D45" s="110">
        <f>'[1]L10'!AA6</f>
        <v>0</v>
      </c>
    </row>
    <row r="46" s="105" customFormat="1" ht="17.25" customHeight="1" spans="1:4">
      <c r="A46" s="111"/>
      <c r="B46" s="110"/>
      <c r="C46" s="111" t="s">
        <v>3276</v>
      </c>
      <c r="D46" s="110">
        <f>B47-D5-D6-D19-D25-D34-D38-D41-D42-D43-D45</f>
        <v>14149</v>
      </c>
    </row>
    <row r="47" s="105" customFormat="1" ht="17.25" customHeight="1" spans="1:4">
      <c r="A47" s="108" t="s">
        <v>3277</v>
      </c>
      <c r="B47" s="110">
        <f>SUM(B5,B6,B19,B23:B25,B34,B39,B41:B43)</f>
        <v>946085</v>
      </c>
      <c r="C47" s="108" t="s">
        <v>3278</v>
      </c>
      <c r="D47" s="110">
        <f>SUM(D5,D6,D19,D25,D34,D38,D41:D43,D45:D46)</f>
        <v>946085</v>
      </c>
    </row>
  </sheetData>
  <mergeCells count="3">
    <mergeCell ref="A1:D1"/>
    <mergeCell ref="A2:D2"/>
    <mergeCell ref="A3:D3"/>
  </mergeCells>
  <dataValidations count="1">
    <dataValidation type="decimal" operator="between" allowBlank="1" showInputMessage="1" showErrorMessage="1" sqref="D25 D38 B47 B5:B25 B27:B34 B37:B44 D5:D22 D34:D35 D41:D47">
      <formula1>-99999999999999</formula1>
      <formula2>99999999999999</formula2>
    </dataValidation>
  </dataValidation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XEX1048576"/>
  <sheetViews>
    <sheetView workbookViewId="0">
      <selection activeCell="A1" sqref="A1:B1"/>
    </sheetView>
  </sheetViews>
  <sheetFormatPr defaultColWidth="12.125" defaultRowHeight="15.65" customHeight="1"/>
  <cols>
    <col min="1" max="1" width="61.25" style="106" customWidth="1"/>
    <col min="2" max="2" width="25" style="106" customWidth="1"/>
    <col min="3" max="16377" width="12.125" style="105"/>
  </cols>
  <sheetData>
    <row r="1" s="105" customFormat="1" ht="44.25" customHeight="1" spans="1:2">
      <c r="A1" s="99" t="s">
        <v>3279</v>
      </c>
      <c r="B1" s="99"/>
    </row>
    <row r="2" s="105" customFormat="1" ht="17.25" customHeight="1" spans="1:2">
      <c r="A2" s="131"/>
      <c r="B2" s="107" t="s">
        <v>3280</v>
      </c>
    </row>
    <row r="3" s="105" customFormat="1" ht="17.25" customHeight="1" spans="1:2">
      <c r="A3" s="131"/>
      <c r="B3" s="107" t="s">
        <v>1782</v>
      </c>
    </row>
    <row r="4" s="105" customFormat="1" ht="16.5" customHeight="1" spans="1:2">
      <c r="A4" s="132" t="s">
        <v>30</v>
      </c>
      <c r="B4" s="108" t="s">
        <v>31</v>
      </c>
    </row>
    <row r="5" s="105" customFormat="1" ht="16.5" customHeight="1" spans="1:2">
      <c r="A5" s="133" t="s">
        <v>1033</v>
      </c>
      <c r="B5" s="110">
        <v>40</v>
      </c>
    </row>
    <row r="6" s="105" customFormat="1" ht="16.5" customHeight="1" spans="1:2">
      <c r="A6" s="133" t="s">
        <v>2956</v>
      </c>
      <c r="B6" s="110">
        <v>40</v>
      </c>
    </row>
    <row r="7" s="105" customFormat="1" ht="16.5" customHeight="1" spans="1:2">
      <c r="A7" s="134" t="s">
        <v>2961</v>
      </c>
      <c r="B7" s="110">
        <v>40</v>
      </c>
    </row>
    <row r="8" s="105" customFormat="1" ht="16.5" customHeight="1" spans="1:2">
      <c r="A8" s="133" t="s">
        <v>1314</v>
      </c>
      <c r="B8" s="110">
        <v>419627</v>
      </c>
    </row>
    <row r="9" s="105" customFormat="1" ht="16.5" customHeight="1" spans="1:2">
      <c r="A9" s="133" t="s">
        <v>2993</v>
      </c>
      <c r="B9" s="110">
        <v>406616</v>
      </c>
    </row>
    <row r="10" s="105" customFormat="1" ht="16.5" customHeight="1" spans="1:2">
      <c r="A10" s="134" t="s">
        <v>2994</v>
      </c>
      <c r="B10" s="110">
        <v>1380</v>
      </c>
    </row>
    <row r="11" s="105" customFormat="1" ht="16.5" customHeight="1" spans="1:2">
      <c r="A11" s="134" t="s">
        <v>2995</v>
      </c>
      <c r="B11" s="110">
        <v>328701</v>
      </c>
    </row>
    <row r="12" s="105" customFormat="1" ht="16.5" customHeight="1" spans="1:2">
      <c r="A12" s="134" t="s">
        <v>2997</v>
      </c>
      <c r="B12" s="110">
        <v>7624</v>
      </c>
    </row>
    <row r="13" s="105" customFormat="1" ht="16.5" customHeight="1" spans="1:2">
      <c r="A13" s="134" t="s">
        <v>2999</v>
      </c>
      <c r="B13" s="110">
        <v>60161</v>
      </c>
    </row>
    <row r="14" s="105" customFormat="1" ht="16.5" customHeight="1" spans="1:2">
      <c r="A14" s="134" t="s">
        <v>3002</v>
      </c>
      <c r="B14" s="110">
        <v>3557</v>
      </c>
    </row>
    <row r="15" s="105" customFormat="1" ht="16.5" customHeight="1" spans="1:2">
      <c r="A15" s="134" t="s">
        <v>3004</v>
      </c>
      <c r="B15" s="110">
        <v>7</v>
      </c>
    </row>
    <row r="16" s="105" customFormat="1" ht="16.5" customHeight="1" spans="1:2">
      <c r="A16" s="134" t="s">
        <v>3005</v>
      </c>
      <c r="B16" s="110">
        <v>986</v>
      </c>
    </row>
    <row r="17" s="105" customFormat="1" ht="16.5" customHeight="1" spans="1:2">
      <c r="A17" s="134" t="s">
        <v>3006</v>
      </c>
      <c r="B17" s="110">
        <v>4200</v>
      </c>
    </row>
    <row r="18" s="105" customFormat="1" ht="16.5" customHeight="1" spans="1:2">
      <c r="A18" s="133" t="s">
        <v>3011</v>
      </c>
      <c r="B18" s="110">
        <v>6477</v>
      </c>
    </row>
    <row r="19" s="105" customFormat="1" ht="16.5" customHeight="1" spans="1:2">
      <c r="A19" s="134" t="s">
        <v>3016</v>
      </c>
      <c r="B19" s="110">
        <v>6477</v>
      </c>
    </row>
    <row r="20" s="105" customFormat="1" ht="16.5" customHeight="1" spans="1:2">
      <c r="A20" s="133" t="s">
        <v>3017</v>
      </c>
      <c r="B20" s="110">
        <v>6534</v>
      </c>
    </row>
    <row r="21" s="105" customFormat="1" ht="16.5" customHeight="1" spans="1:2">
      <c r="A21" s="134" t="s">
        <v>3020</v>
      </c>
      <c r="B21" s="110">
        <v>6534</v>
      </c>
    </row>
    <row r="22" s="105" customFormat="1" ht="16.5" customHeight="1" spans="1:2">
      <c r="A22" s="133" t="s">
        <v>1334</v>
      </c>
      <c r="B22" s="110">
        <v>559</v>
      </c>
    </row>
    <row r="23" s="105" customFormat="1" ht="16.5" customHeight="1" spans="1:2">
      <c r="A23" s="133" t="s">
        <v>3065</v>
      </c>
      <c r="B23" s="110">
        <v>559</v>
      </c>
    </row>
    <row r="24" s="105" customFormat="1" ht="16.5" customHeight="1" spans="1:2">
      <c r="A24" s="134" t="s">
        <v>3066</v>
      </c>
      <c r="B24" s="110">
        <v>418</v>
      </c>
    </row>
    <row r="25" s="105" customFormat="1" ht="16.5" customHeight="1" spans="1:2">
      <c r="A25" s="134" t="s">
        <v>3046</v>
      </c>
      <c r="B25" s="110">
        <v>141</v>
      </c>
    </row>
    <row r="26" s="105" customFormat="1" ht="16.5" customHeight="1" spans="1:2">
      <c r="A26" s="133" t="s">
        <v>1426</v>
      </c>
      <c r="B26" s="110">
        <v>2500</v>
      </c>
    </row>
    <row r="27" s="105" customFormat="1" ht="16.5" customHeight="1" spans="1:2">
      <c r="A27" s="133" t="s">
        <v>2938</v>
      </c>
      <c r="B27" s="110">
        <v>2500</v>
      </c>
    </row>
    <row r="28" s="105" customFormat="1" ht="16.5" customHeight="1" spans="1:2">
      <c r="A28" s="134" t="s">
        <v>3117</v>
      </c>
      <c r="B28" s="110">
        <v>2500</v>
      </c>
    </row>
    <row r="29" s="105" customFormat="1" ht="16.5" customHeight="1" spans="1:2">
      <c r="A29" s="133" t="s">
        <v>1465</v>
      </c>
      <c r="B29" s="110">
        <v>175</v>
      </c>
    </row>
    <row r="30" s="105" customFormat="1" ht="16.5" customHeight="1" spans="1:2">
      <c r="A30" s="133" t="s">
        <v>2938</v>
      </c>
      <c r="B30" s="110">
        <v>175</v>
      </c>
    </row>
    <row r="31" s="105" customFormat="1" ht="16.5" customHeight="1" spans="1:2">
      <c r="A31" s="134" t="s">
        <v>3123</v>
      </c>
      <c r="B31" s="110">
        <v>175</v>
      </c>
    </row>
    <row r="32" s="105" customFormat="1" ht="16.5" customHeight="1" spans="1:2">
      <c r="A32" s="133" t="s">
        <v>1775</v>
      </c>
      <c r="B32" s="110">
        <v>194634</v>
      </c>
    </row>
    <row r="33" s="105" customFormat="1" ht="16.5" customHeight="1" spans="1:2">
      <c r="A33" s="133" t="s">
        <v>3137</v>
      </c>
      <c r="B33" s="110">
        <v>185797</v>
      </c>
    </row>
    <row r="34" s="105" customFormat="1" ht="16.5" customHeight="1" spans="1:2">
      <c r="A34" s="134" t="s">
        <v>3139</v>
      </c>
      <c r="B34" s="110">
        <v>185797</v>
      </c>
    </row>
    <row r="35" s="105" customFormat="1" ht="16.5" customHeight="1" spans="1:2">
      <c r="A35" s="133" t="s">
        <v>3154</v>
      </c>
      <c r="B35" s="110">
        <v>3757</v>
      </c>
    </row>
    <row r="36" s="105" customFormat="1" ht="16.5" customHeight="1" spans="1:2">
      <c r="A36" s="134" t="s">
        <v>3156</v>
      </c>
      <c r="B36" s="110">
        <v>1958</v>
      </c>
    </row>
    <row r="37" s="105" customFormat="1" ht="16.5" customHeight="1" spans="1:2">
      <c r="A37" s="134" t="s">
        <v>3157</v>
      </c>
      <c r="B37" s="110">
        <v>1559</v>
      </c>
    </row>
    <row r="38" s="105" customFormat="1" ht="16.5" customHeight="1" spans="1:2">
      <c r="A38" s="134" t="s">
        <v>3160</v>
      </c>
      <c r="B38" s="110">
        <v>25</v>
      </c>
    </row>
    <row r="39" s="105" customFormat="1" ht="16.5" customHeight="1" spans="1:2">
      <c r="A39" s="134" t="s">
        <v>3165</v>
      </c>
      <c r="B39" s="110">
        <v>215</v>
      </c>
    </row>
    <row r="40" s="105" customFormat="1" ht="16.5" customHeight="1" spans="1:2">
      <c r="A40" s="133" t="s">
        <v>3166</v>
      </c>
      <c r="B40" s="110">
        <v>5080</v>
      </c>
    </row>
    <row r="41" s="105" customFormat="1" ht="16.5" customHeight="1" spans="1:2">
      <c r="A41" s="134" t="s">
        <v>860</v>
      </c>
      <c r="B41" s="110">
        <v>5080</v>
      </c>
    </row>
    <row r="42" s="105" customFormat="1" ht="16.5" customHeight="1" spans="1:2">
      <c r="A42" s="133" t="s">
        <v>1696</v>
      </c>
      <c r="B42" s="110">
        <v>74300</v>
      </c>
    </row>
    <row r="43" s="105" customFormat="1" ht="16.5" customHeight="1" spans="1:2">
      <c r="A43" s="133" t="s">
        <v>3167</v>
      </c>
      <c r="B43" s="110">
        <v>74300</v>
      </c>
    </row>
    <row r="44" s="105" customFormat="1" ht="16.5" customHeight="1" spans="1:2">
      <c r="A44" s="134" t="s">
        <v>3170</v>
      </c>
      <c r="B44" s="110">
        <v>20347</v>
      </c>
    </row>
    <row r="45" s="105" customFormat="1" ht="16.5" customHeight="1" spans="1:2">
      <c r="A45" s="134" t="s">
        <v>3178</v>
      </c>
      <c r="B45" s="110">
        <v>739</v>
      </c>
    </row>
    <row r="46" s="105" customFormat="1" ht="16.5" customHeight="1" spans="1:2">
      <c r="A46" s="134" t="s">
        <v>3180</v>
      </c>
      <c r="B46" s="110">
        <v>1229</v>
      </c>
    </row>
    <row r="47" s="105" customFormat="1" ht="16.5" customHeight="1" spans="1:2">
      <c r="A47" s="134" t="s">
        <v>3181</v>
      </c>
      <c r="B47" s="110">
        <v>51985</v>
      </c>
    </row>
    <row r="48" s="105" customFormat="1" customHeight="1" spans="1:16378">
      <c r="A48" s="115" t="s">
        <v>1716</v>
      </c>
      <c r="B48" s="94">
        <v>691835</v>
      </c>
      <c r="XEX48"/>
    </row>
    <row r="1048286" customFormat="1" customHeight="1"/>
    <row r="1048287" customFormat="1" customHeight="1"/>
    <row r="1048288" customFormat="1" customHeight="1"/>
    <row r="1048289" customFormat="1" customHeight="1"/>
    <row r="1048290" customFormat="1" customHeight="1"/>
    <row r="1048291" customFormat="1" customHeight="1"/>
    <row r="1048292" customFormat="1" customHeight="1"/>
    <row r="1048293" customFormat="1" customHeight="1"/>
    <row r="1048294" customFormat="1" customHeight="1"/>
    <row r="1048295" customFormat="1" customHeight="1"/>
    <row r="1048296" customFormat="1" customHeight="1"/>
    <row r="1048297" customFormat="1" customHeight="1"/>
    <row r="1048298" customFormat="1" customHeight="1"/>
    <row r="1048299" customFormat="1" customHeight="1"/>
    <row r="1048300" customFormat="1" customHeight="1"/>
    <row r="1048301" customFormat="1" customHeight="1"/>
    <row r="1048302" customFormat="1" customHeight="1"/>
    <row r="1048303" customFormat="1" customHeight="1"/>
    <row r="1048304" customFormat="1" customHeight="1"/>
    <row r="1048305" customFormat="1" customHeight="1"/>
    <row r="1048306" customFormat="1" customHeight="1"/>
    <row r="1048307" customFormat="1" customHeight="1"/>
    <row r="1048308" customFormat="1" customHeight="1"/>
    <row r="1048309" customFormat="1" customHeight="1"/>
    <row r="1048310" customFormat="1" customHeight="1"/>
    <row r="1048311" customFormat="1" customHeight="1"/>
    <row r="1048312" customFormat="1" customHeight="1"/>
    <row r="1048313" customFormat="1" customHeight="1"/>
    <row r="1048314" customFormat="1" customHeight="1"/>
    <row r="1048315" customFormat="1" customHeight="1"/>
    <row r="1048316" customFormat="1" customHeight="1"/>
    <row r="1048317" customFormat="1" customHeight="1"/>
    <row r="1048318" customFormat="1" customHeight="1"/>
    <row r="1048319" customFormat="1" customHeight="1"/>
    <row r="1048320" customFormat="1" customHeight="1"/>
    <row r="1048321" customFormat="1" customHeight="1"/>
    <row r="1048322" customFormat="1" customHeight="1"/>
    <row r="1048323" customFormat="1" customHeight="1"/>
    <row r="1048324" customFormat="1" customHeight="1"/>
    <row r="1048325" customFormat="1" customHeight="1"/>
    <row r="1048326" customFormat="1" customHeight="1"/>
    <row r="1048327" customFormat="1" customHeight="1"/>
    <row r="1048328" customFormat="1" customHeight="1"/>
    <row r="1048329" customFormat="1" customHeight="1"/>
    <row r="1048330" customFormat="1" customHeight="1"/>
    <row r="1048331" customFormat="1" customHeight="1"/>
    <row r="1048332" customFormat="1" customHeight="1"/>
    <row r="1048333" customFormat="1" customHeight="1"/>
    <row r="1048334" customFormat="1" customHeight="1"/>
    <row r="1048335" customFormat="1" customHeight="1"/>
    <row r="1048336" customFormat="1" customHeight="1"/>
    <row r="1048337" customFormat="1" customHeight="1"/>
    <row r="1048338" customFormat="1" customHeight="1"/>
    <row r="1048339" customFormat="1" customHeight="1"/>
    <row r="1048340" customFormat="1" customHeight="1"/>
    <row r="1048341" customFormat="1" customHeight="1"/>
    <row r="1048342" customFormat="1" customHeight="1"/>
    <row r="1048343" customFormat="1" customHeight="1"/>
    <row r="1048344" customFormat="1" customHeight="1"/>
    <row r="1048345" customFormat="1" customHeight="1"/>
    <row r="1048346" customFormat="1" customHeight="1"/>
    <row r="1048347" customFormat="1" customHeight="1"/>
    <row r="1048348" customFormat="1" customHeight="1"/>
    <row r="1048349" customFormat="1" customHeight="1"/>
    <row r="1048350" customFormat="1" customHeight="1"/>
    <row r="1048351" customFormat="1" customHeight="1"/>
    <row r="1048352" customFormat="1" customHeight="1"/>
    <row r="1048353" customFormat="1" customHeight="1"/>
    <row r="1048354" customFormat="1" customHeight="1"/>
    <row r="1048355" customFormat="1" customHeight="1"/>
    <row r="1048356" customFormat="1" customHeight="1"/>
    <row r="1048357" customFormat="1" customHeight="1"/>
    <row r="1048358" customFormat="1" customHeight="1"/>
    <row r="1048359" customFormat="1" customHeight="1"/>
    <row r="1048360" customFormat="1" customHeight="1"/>
    <row r="1048361" customFormat="1" customHeight="1"/>
    <row r="1048362" customFormat="1" customHeight="1"/>
    <row r="1048363" customFormat="1" customHeight="1"/>
    <row r="1048364" customFormat="1" customHeight="1"/>
    <row r="1048365" customFormat="1" customHeight="1"/>
    <row r="1048366" customFormat="1" customHeight="1"/>
    <row r="1048367" customFormat="1" customHeight="1"/>
    <row r="1048368" customFormat="1" customHeight="1"/>
    <row r="1048369" customFormat="1" customHeight="1"/>
    <row r="1048370" customFormat="1" customHeight="1"/>
    <row r="1048371" customFormat="1" customHeight="1"/>
    <row r="1048372" customFormat="1" customHeight="1"/>
    <row r="1048373" customFormat="1" customHeight="1"/>
    <row r="1048374" customFormat="1" customHeight="1"/>
    <row r="1048375" customFormat="1" customHeight="1"/>
    <row r="1048376" customFormat="1" customHeight="1"/>
    <row r="1048377" customFormat="1" customHeight="1"/>
    <row r="1048378" customFormat="1" customHeight="1"/>
    <row r="1048379" customFormat="1" customHeight="1"/>
    <row r="1048380" customFormat="1" customHeight="1"/>
    <row r="1048381" customFormat="1" customHeight="1"/>
    <row r="1048382" customFormat="1" customHeight="1"/>
    <row r="1048383" customFormat="1" customHeight="1"/>
    <row r="1048384" customFormat="1" customHeight="1"/>
    <row r="1048385" customFormat="1" customHeight="1"/>
    <row r="1048386" customFormat="1" customHeight="1"/>
    <row r="1048387" customFormat="1" customHeight="1"/>
    <row r="1048388" customFormat="1" customHeight="1"/>
    <row r="1048389" customFormat="1" customHeight="1"/>
    <row r="1048390" customFormat="1" customHeight="1"/>
    <row r="1048391" customFormat="1" customHeight="1"/>
    <row r="1048392" customFormat="1" customHeight="1"/>
    <row r="1048393" customFormat="1" customHeight="1"/>
    <row r="1048394" customFormat="1" customHeight="1"/>
    <row r="1048395" customFormat="1" customHeight="1"/>
    <row r="1048396" customFormat="1" customHeight="1"/>
    <row r="1048397" customFormat="1" customHeight="1"/>
    <row r="1048398" customFormat="1" customHeight="1"/>
    <row r="1048399" customFormat="1" customHeight="1"/>
    <row r="1048400" customFormat="1" customHeight="1"/>
    <row r="1048401" customFormat="1" customHeight="1"/>
    <row r="1048402" customFormat="1" customHeight="1"/>
    <row r="1048403" customFormat="1" customHeight="1"/>
    <row r="1048404" customFormat="1" customHeight="1"/>
    <row r="1048405" customFormat="1" customHeight="1"/>
    <row r="1048406" customFormat="1" customHeight="1"/>
    <row r="1048407" customFormat="1" customHeight="1"/>
    <row r="1048408" customFormat="1" customHeight="1"/>
    <row r="1048409" customFormat="1" customHeight="1"/>
    <row r="1048410" customFormat="1" customHeight="1"/>
    <row r="1048411" customFormat="1" customHeight="1"/>
    <row r="1048412" customFormat="1" customHeight="1"/>
    <row r="1048413" customFormat="1" customHeight="1"/>
    <row r="1048414" customFormat="1" customHeight="1"/>
    <row r="1048415" customFormat="1" customHeight="1"/>
    <row r="1048416" customFormat="1" customHeight="1"/>
    <row r="1048417" customFormat="1" customHeight="1"/>
    <row r="1048418" customFormat="1" customHeight="1"/>
    <row r="1048419" customFormat="1" customHeight="1"/>
    <row r="1048420" customFormat="1" customHeight="1"/>
    <row r="1048421" customFormat="1" customHeight="1"/>
    <row r="1048422" customFormat="1" customHeight="1"/>
    <row r="1048423" customFormat="1" customHeight="1"/>
    <row r="1048424" customFormat="1" customHeight="1"/>
    <row r="1048425" customFormat="1" customHeight="1"/>
    <row r="1048426" customFormat="1" customHeight="1"/>
    <row r="1048427" customFormat="1" customHeight="1"/>
    <row r="1048428" customFormat="1" customHeight="1"/>
    <row r="1048429" customFormat="1" customHeight="1"/>
    <row r="1048430" customFormat="1" customHeight="1"/>
    <row r="1048431" customFormat="1" customHeight="1"/>
    <row r="1048432" customFormat="1" customHeight="1"/>
    <row r="1048433" customFormat="1" customHeight="1"/>
    <row r="1048434" customFormat="1" customHeight="1"/>
    <row r="1048435" customFormat="1" customHeight="1"/>
    <row r="1048436" customFormat="1" customHeight="1"/>
    <row r="1048437" customFormat="1" customHeight="1"/>
    <row r="1048438" customFormat="1" customHeight="1"/>
    <row r="1048439" customFormat="1" customHeight="1"/>
    <row r="1048440" customFormat="1" customHeight="1"/>
    <row r="1048441" customFormat="1" customHeight="1"/>
    <row r="1048442" customFormat="1" customHeight="1"/>
    <row r="1048443" customFormat="1" customHeight="1"/>
    <row r="1048444" customFormat="1" customHeight="1"/>
    <row r="1048445" customFormat="1" customHeight="1"/>
    <row r="1048446" customFormat="1" customHeight="1"/>
    <row r="1048447" customFormat="1" customHeight="1"/>
    <row r="1048448" customFormat="1" customHeight="1"/>
    <row r="1048449" customFormat="1" customHeight="1"/>
    <row r="1048450" customFormat="1" customHeight="1"/>
    <row r="1048451" customFormat="1" customHeight="1"/>
    <row r="1048452" customFormat="1" customHeight="1"/>
    <row r="1048453" customFormat="1" customHeight="1"/>
    <row r="1048454" customFormat="1" customHeight="1"/>
    <row r="1048455" customFormat="1" customHeight="1"/>
    <row r="1048456" customFormat="1" customHeight="1"/>
    <row r="1048457" customFormat="1" customHeight="1"/>
    <row r="1048458" customFormat="1" customHeight="1"/>
    <row r="1048459" customFormat="1" customHeight="1"/>
    <row r="1048460" customFormat="1" customHeight="1"/>
    <row r="1048461" customFormat="1" customHeight="1"/>
    <row r="1048462" customFormat="1" customHeight="1"/>
    <row r="1048463" customFormat="1" customHeight="1"/>
    <row r="1048464" customFormat="1" customHeight="1"/>
    <row r="1048465" customFormat="1" customHeight="1"/>
    <row r="1048466" customFormat="1" customHeight="1"/>
    <row r="1048467" customFormat="1" customHeight="1"/>
    <row r="1048468" customFormat="1" customHeight="1"/>
    <row r="1048469" customFormat="1" customHeight="1"/>
    <row r="1048470" customFormat="1" customHeight="1"/>
    <row r="1048471" customFormat="1" customHeight="1"/>
    <row r="1048472" customFormat="1" customHeight="1"/>
    <row r="1048473" customFormat="1" customHeight="1"/>
    <row r="1048474" customFormat="1" customHeight="1"/>
    <row r="1048475" customFormat="1" customHeight="1"/>
    <row r="1048476" customFormat="1" customHeight="1"/>
    <row r="1048477" customFormat="1" customHeight="1"/>
    <row r="1048478" customFormat="1" customHeight="1"/>
    <row r="1048479" customFormat="1" customHeight="1"/>
    <row r="1048480" customFormat="1" customHeight="1"/>
    <row r="1048481" customFormat="1" customHeight="1"/>
    <row r="1048482" customFormat="1" customHeight="1"/>
    <row r="1048483" customFormat="1" customHeight="1"/>
    <row r="1048484" customFormat="1" customHeight="1"/>
    <row r="1048485" customFormat="1" customHeight="1"/>
    <row r="1048486" customFormat="1" customHeight="1"/>
    <row r="1048487" customFormat="1" customHeight="1"/>
    <row r="1048488" customFormat="1" customHeight="1"/>
    <row r="1048489" customFormat="1" customHeight="1"/>
    <row r="1048490" customFormat="1" customHeight="1"/>
    <row r="1048491" customFormat="1" customHeight="1"/>
    <row r="1048492" customFormat="1" customHeight="1"/>
    <row r="1048493" customFormat="1" customHeight="1"/>
    <row r="1048494" customFormat="1" customHeight="1"/>
    <row r="1048495" customFormat="1" customHeight="1"/>
    <row r="1048496" customFormat="1" customHeight="1"/>
    <row r="1048497" customFormat="1" customHeight="1"/>
    <row r="1048498" customFormat="1" customHeight="1"/>
    <row r="1048499" customFormat="1" customHeight="1"/>
    <row r="1048500" customFormat="1" customHeight="1"/>
    <row r="1048501" customFormat="1" customHeight="1"/>
    <row r="1048502" customFormat="1" customHeight="1"/>
    <row r="1048503" customFormat="1" customHeight="1"/>
    <row r="1048504" customFormat="1" customHeight="1"/>
    <row r="1048505" customFormat="1" customHeight="1"/>
    <row r="1048506" customFormat="1" customHeight="1"/>
    <row r="1048507" customFormat="1" customHeight="1"/>
    <row r="1048508" customFormat="1" customHeight="1"/>
    <row r="1048509" customFormat="1" customHeight="1"/>
    <row r="1048510" customFormat="1" customHeight="1"/>
    <row r="1048511" customFormat="1" customHeight="1"/>
    <row r="1048512" customFormat="1" customHeight="1"/>
    <row r="1048513" customFormat="1" customHeight="1"/>
    <row r="1048514" customFormat="1" customHeight="1"/>
    <row r="1048515" customFormat="1" customHeight="1"/>
    <row r="1048516" customFormat="1" customHeight="1"/>
    <row r="1048517" customFormat="1" customHeight="1"/>
    <row r="1048518" customFormat="1" customHeight="1"/>
    <row r="1048519" customFormat="1" customHeight="1"/>
    <row r="1048520" customFormat="1" customHeight="1"/>
    <row r="1048521" customFormat="1" customHeight="1"/>
    <row r="1048522" customFormat="1" customHeight="1"/>
    <row r="1048523" customFormat="1" customHeight="1"/>
    <row r="1048524" customFormat="1" customHeight="1"/>
    <row r="1048525" customFormat="1" customHeight="1"/>
    <row r="1048526" customFormat="1" customHeight="1"/>
    <row r="1048527" customFormat="1" customHeight="1"/>
    <row r="1048528" customFormat="1" customHeight="1"/>
    <row r="1048529" customFormat="1" customHeight="1"/>
    <row r="1048530" customFormat="1" customHeight="1"/>
    <row r="1048531" customFormat="1" customHeight="1"/>
    <row r="1048532" customFormat="1" customHeight="1"/>
    <row r="1048533" customFormat="1" customHeight="1"/>
    <row r="1048534" customFormat="1" customHeight="1"/>
    <row r="1048535" customFormat="1" customHeight="1"/>
    <row r="1048536" customFormat="1" customHeight="1"/>
    <row r="1048537" customFormat="1" customHeight="1"/>
    <row r="1048538" customFormat="1" customHeight="1"/>
    <row r="1048539" customFormat="1" customHeight="1"/>
    <row r="1048540" customFormat="1" customHeight="1"/>
    <row r="1048541" customFormat="1" customHeight="1"/>
    <row r="1048542" customFormat="1" customHeight="1"/>
    <row r="1048543" customFormat="1" customHeight="1"/>
    <row r="1048544" customFormat="1" customHeight="1"/>
    <row r="1048545" customFormat="1" customHeight="1"/>
    <row r="1048546" customFormat="1" customHeight="1"/>
    <row r="1048547" customFormat="1" customHeight="1"/>
    <row r="1048548" customFormat="1" customHeight="1"/>
    <row r="1048549" customFormat="1" customHeight="1"/>
    <row r="1048550" customFormat="1" customHeight="1"/>
    <row r="1048551" customFormat="1" customHeight="1"/>
    <row r="1048552" customFormat="1" customHeight="1"/>
    <row r="1048553" customFormat="1" customHeight="1"/>
    <row r="1048554" customFormat="1" customHeight="1"/>
    <row r="1048555" customFormat="1" customHeight="1"/>
    <row r="1048556" customFormat="1" customHeight="1"/>
    <row r="1048557" customFormat="1" customHeight="1"/>
    <row r="1048558" customFormat="1" customHeight="1"/>
    <row r="1048559" customFormat="1" customHeight="1"/>
    <row r="1048560" customFormat="1" customHeight="1"/>
    <row r="1048561" customFormat="1" customHeight="1"/>
    <row r="1048562" customFormat="1" customHeight="1"/>
    <row r="1048563" customFormat="1" customHeight="1"/>
    <row r="1048564" customFormat="1" customHeight="1"/>
    <row r="1048565" customFormat="1" customHeight="1"/>
    <row r="1048566" customFormat="1" customHeight="1"/>
    <row r="1048567" customFormat="1" customHeight="1"/>
    <row r="1048568" customFormat="1" customHeight="1"/>
    <row r="1048569" customFormat="1" customHeight="1"/>
    <row r="1048570" customFormat="1" customHeight="1"/>
    <row r="1048571" customFormat="1" customHeight="1"/>
    <row r="1048572" customFormat="1" customHeight="1"/>
    <row r="1048573" customFormat="1" customHeight="1"/>
    <row r="1048574" customFormat="1" customHeight="1"/>
    <row r="1048575" customFormat="1" customHeight="1"/>
    <row r="1048576" customFormat="1" customHeight="1"/>
  </sheetData>
  <mergeCells count="1">
    <mergeCell ref="A1:B1"/>
  </mergeCells>
  <dataValidations count="1">
    <dataValidation type="decimal" operator="between" allowBlank="1" showInputMessage="1" showErrorMessage="1" sqref="B5:B47">
      <formula1>-99999999999999</formula1>
      <formula2>99999999999999</formula2>
    </dataValidation>
  </dataValidation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19"/>
  <sheetViews>
    <sheetView workbookViewId="0">
      <selection activeCell="B39" sqref="B39"/>
    </sheetView>
  </sheetViews>
  <sheetFormatPr defaultColWidth="8.875" defaultRowHeight="13.5" outlineLevelCol="1"/>
  <cols>
    <col min="1" max="1" width="66.875" style="44" customWidth="1"/>
    <col min="2" max="2" width="25.3333333333333" style="44" customWidth="1"/>
    <col min="3" max="16384" width="8.875" style="44"/>
  </cols>
  <sheetData>
    <row r="1" s="124" customFormat="1" ht="34" customHeight="1" spans="1:2">
      <c r="A1" s="125" t="s">
        <v>3281</v>
      </c>
      <c r="B1" s="125"/>
    </row>
    <row r="2" s="124" customFormat="1" ht="17" customHeight="1" spans="1:2">
      <c r="A2" s="126" t="s">
        <v>3282</v>
      </c>
      <c r="B2" s="126"/>
    </row>
    <row r="3" s="124" customFormat="1" ht="17" customHeight="1" spans="1:2">
      <c r="A3" s="126" t="s">
        <v>1782</v>
      </c>
      <c r="B3" s="126"/>
    </row>
    <row r="4" s="44" customFormat="1" ht="25" customHeight="1" spans="1:2">
      <c r="A4" s="100" t="s">
        <v>1783</v>
      </c>
      <c r="B4" s="100" t="s">
        <v>31</v>
      </c>
    </row>
    <row r="5" s="44" customFormat="1" ht="25" customHeight="1" spans="1:2">
      <c r="A5" s="127" t="s">
        <v>3283</v>
      </c>
      <c r="B5" s="128"/>
    </row>
    <row r="6" s="44" customFormat="1" ht="25" customHeight="1" spans="1:2">
      <c r="A6" s="127" t="s">
        <v>3284</v>
      </c>
      <c r="B6" s="128"/>
    </row>
    <row r="7" s="44" customFormat="1" ht="25" customHeight="1" spans="1:2">
      <c r="A7" s="127" t="s">
        <v>3285</v>
      </c>
      <c r="B7" s="128"/>
    </row>
    <row r="8" s="44" customFormat="1" ht="25" customHeight="1" spans="1:2">
      <c r="A8" s="127" t="s">
        <v>3286</v>
      </c>
      <c r="B8" s="128"/>
    </row>
    <row r="9" s="44" customFormat="1" ht="25" customHeight="1" spans="1:2">
      <c r="A9" s="127" t="s">
        <v>3287</v>
      </c>
      <c r="B9" s="128"/>
    </row>
    <row r="10" s="44" customFormat="1" ht="25" customHeight="1" spans="1:2">
      <c r="A10" s="127" t="s">
        <v>3288</v>
      </c>
      <c r="B10" s="128"/>
    </row>
    <row r="11" s="44" customFormat="1" ht="25" customHeight="1" spans="1:2">
      <c r="A11" s="127" t="s">
        <v>3289</v>
      </c>
      <c r="B11" s="128"/>
    </row>
    <row r="12" s="44" customFormat="1" ht="25" customHeight="1" spans="1:2">
      <c r="A12" s="127" t="s">
        <v>3290</v>
      </c>
      <c r="B12" s="128"/>
    </row>
    <row r="13" s="44" customFormat="1" ht="25" customHeight="1" spans="1:2">
      <c r="A13" s="127" t="s">
        <v>3291</v>
      </c>
      <c r="B13" s="128"/>
    </row>
    <row r="14" s="44" customFormat="1" ht="25" customHeight="1" spans="1:2">
      <c r="A14" s="127" t="s">
        <v>3292</v>
      </c>
      <c r="B14" s="128"/>
    </row>
    <row r="15" s="44" customFormat="1" ht="25" customHeight="1" spans="1:2">
      <c r="A15" s="127" t="s">
        <v>3293</v>
      </c>
      <c r="B15" s="128"/>
    </row>
    <row r="16" s="44" customFormat="1" ht="25" customHeight="1" spans="1:2">
      <c r="A16" s="127" t="s">
        <v>3294</v>
      </c>
      <c r="B16" s="128"/>
    </row>
    <row r="17" s="44" customFormat="1" ht="25" customHeight="1" spans="1:2">
      <c r="A17" s="127" t="s">
        <v>3295</v>
      </c>
      <c r="B17" s="128"/>
    </row>
    <row r="18" s="44" customFormat="1" spans="1:2">
      <c r="A18" s="129"/>
      <c r="B18" s="129"/>
    </row>
    <row r="19" s="44" customFormat="1" ht="37" customHeight="1" spans="1:2">
      <c r="A19" s="130" t="s">
        <v>3296</v>
      </c>
      <c r="B19" s="130"/>
    </row>
  </sheetData>
  <mergeCells count="4">
    <mergeCell ref="A1:B1"/>
    <mergeCell ref="A2:B2"/>
    <mergeCell ref="A3:B3"/>
    <mergeCell ref="A19:B19"/>
  </mergeCells>
  <conditionalFormatting sqref="B5">
    <cfRule type="cellIs" dxfId="0" priority="13" stopIfTrue="1" operator="equal">
      <formula>0</formula>
    </cfRule>
  </conditionalFormatting>
  <conditionalFormatting sqref="B6">
    <cfRule type="cellIs" dxfId="0" priority="12" stopIfTrue="1" operator="equal">
      <formula>0</formula>
    </cfRule>
  </conditionalFormatting>
  <conditionalFormatting sqref="B7">
    <cfRule type="cellIs" dxfId="0" priority="11" stopIfTrue="1" operator="equal">
      <formula>0</formula>
    </cfRule>
  </conditionalFormatting>
  <conditionalFormatting sqref="B8">
    <cfRule type="cellIs" dxfId="0" priority="10" stopIfTrue="1" operator="equal">
      <formula>0</formula>
    </cfRule>
  </conditionalFormatting>
  <conditionalFormatting sqref="B9">
    <cfRule type="cellIs" dxfId="0" priority="9" stopIfTrue="1" operator="equal">
      <formula>0</formula>
    </cfRule>
  </conditionalFormatting>
  <conditionalFormatting sqref="B10">
    <cfRule type="cellIs" dxfId="0" priority="8" stopIfTrue="1" operator="equal">
      <formula>0</formula>
    </cfRule>
  </conditionalFormatting>
  <conditionalFormatting sqref="B11">
    <cfRule type="cellIs" dxfId="0" priority="7" stopIfTrue="1" operator="equal">
      <formula>0</formula>
    </cfRule>
  </conditionalFormatting>
  <conditionalFormatting sqref="B12">
    <cfRule type="cellIs" dxfId="0" priority="6" stopIfTrue="1" operator="equal">
      <formula>0</formula>
    </cfRule>
  </conditionalFormatting>
  <conditionalFormatting sqref="B13">
    <cfRule type="cellIs" dxfId="0" priority="5" stopIfTrue="1" operator="equal">
      <formula>0</formula>
    </cfRule>
  </conditionalFormatting>
  <conditionalFormatting sqref="B14">
    <cfRule type="cellIs" dxfId="0" priority="4" stopIfTrue="1" operator="equal">
      <formula>0</formula>
    </cfRule>
  </conditionalFormatting>
  <conditionalFormatting sqref="B15">
    <cfRule type="cellIs" dxfId="0" priority="3" stopIfTrue="1" operator="equal">
      <formula>0</formula>
    </cfRule>
  </conditionalFormatting>
  <conditionalFormatting sqref="B16">
    <cfRule type="cellIs" dxfId="0" priority="2" stopIfTrue="1" operator="equal">
      <formula>0</formula>
    </cfRule>
  </conditionalFormatting>
  <conditionalFormatting sqref="B17">
    <cfRule type="cellIs" dxfId="0" priority="1" stopIfTrue="1" operator="equal">
      <formula>0</formula>
    </cfRule>
  </conditionalFormatting>
  <conditionalFormatting sqref="A19:B19">
    <cfRule type="cellIs" dxfId="0" priority="14" stopIfTrue="1" operator="equal">
      <formula>0</formula>
    </cfRule>
  </conditionalFormatting>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14"/>
  <sheetViews>
    <sheetView workbookViewId="0">
      <selection activeCell="B39" sqref="B39"/>
    </sheetView>
  </sheetViews>
  <sheetFormatPr defaultColWidth="12.125" defaultRowHeight="17" customHeight="1" outlineLevelCol="2"/>
  <cols>
    <col min="1" max="3" width="40.125" style="120" customWidth="1"/>
    <col min="4" max="16384" width="12.125" style="120"/>
  </cols>
  <sheetData>
    <row r="1" s="120" customFormat="1" ht="33.75" customHeight="1" spans="1:3">
      <c r="A1" s="38" t="s">
        <v>3297</v>
      </c>
      <c r="B1" s="38"/>
      <c r="C1" s="38"/>
    </row>
    <row r="2" s="120" customFormat="1" ht="17.25" customHeight="1" spans="1:3">
      <c r="A2" s="39" t="s">
        <v>3298</v>
      </c>
      <c r="B2" s="39"/>
      <c r="C2" s="39"/>
    </row>
    <row r="3" s="120" customFormat="1" ht="17.25" customHeight="1" spans="1:3">
      <c r="A3" s="121" t="s">
        <v>29</v>
      </c>
      <c r="B3" s="121"/>
      <c r="C3" s="121"/>
    </row>
    <row r="4" s="120" customFormat="1" ht="23.25" customHeight="1" spans="1:3">
      <c r="A4" s="122" t="s">
        <v>1783</v>
      </c>
      <c r="B4" s="122" t="s">
        <v>2856</v>
      </c>
      <c r="C4" s="122" t="s">
        <v>31</v>
      </c>
    </row>
    <row r="5" s="120" customFormat="1" ht="24.75" customHeight="1" spans="1:3">
      <c r="A5" s="123" t="s">
        <v>2857</v>
      </c>
      <c r="B5" s="43"/>
      <c r="C5" s="43">
        <v>2184362</v>
      </c>
    </row>
    <row r="6" s="120" customFormat="1" ht="24.75" customHeight="1" spans="1:3">
      <c r="A6" s="123" t="s">
        <v>3299</v>
      </c>
      <c r="B6" s="43"/>
      <c r="C6" s="43">
        <v>2184362</v>
      </c>
    </row>
    <row r="7" s="120" customFormat="1" ht="24.75" customHeight="1" spans="1:3">
      <c r="A7" s="123" t="s">
        <v>2859</v>
      </c>
      <c r="B7" s="43">
        <v>2510763</v>
      </c>
      <c r="C7" s="43"/>
    </row>
    <row r="8" s="120" customFormat="1" ht="24.75" customHeight="1" spans="1:3">
      <c r="A8" s="123" t="s">
        <v>3299</v>
      </c>
      <c r="B8" s="43">
        <v>2510763</v>
      </c>
      <c r="C8" s="43"/>
    </row>
    <row r="9" s="120" customFormat="1" ht="24.75" customHeight="1" spans="1:3">
      <c r="A9" s="123" t="s">
        <v>2860</v>
      </c>
      <c r="B9" s="43"/>
      <c r="C9" s="43">
        <v>407506</v>
      </c>
    </row>
    <row r="10" s="120" customFormat="1" ht="24.75" customHeight="1" spans="1:3">
      <c r="A10" s="123" t="s">
        <v>3299</v>
      </c>
      <c r="B10" s="43"/>
      <c r="C10" s="43">
        <v>407506</v>
      </c>
    </row>
    <row r="11" s="120" customFormat="1" ht="24.75" customHeight="1" spans="1:3">
      <c r="A11" s="123" t="s">
        <v>2861</v>
      </c>
      <c r="B11" s="43"/>
      <c r="C11" s="43">
        <v>239766</v>
      </c>
    </row>
    <row r="12" s="120" customFormat="1" ht="24.75" customHeight="1" spans="1:3">
      <c r="A12" s="123" t="s">
        <v>3299</v>
      </c>
      <c r="B12" s="43"/>
      <c r="C12" s="43">
        <v>239766</v>
      </c>
    </row>
    <row r="13" s="120" customFormat="1" ht="24.75" customHeight="1" spans="1:3">
      <c r="A13" s="123" t="s">
        <v>2862</v>
      </c>
      <c r="B13" s="43"/>
      <c r="C13" s="43">
        <v>2472502</v>
      </c>
    </row>
    <row r="14" s="120" customFormat="1" ht="24.75" customHeight="1" spans="1:3">
      <c r="A14" s="123" t="s">
        <v>3299</v>
      </c>
      <c r="B14" s="43"/>
      <c r="C14" s="43">
        <v>2472502</v>
      </c>
    </row>
  </sheetData>
  <mergeCells count="3">
    <mergeCell ref="A1:C1"/>
    <mergeCell ref="A2:C2"/>
    <mergeCell ref="A3:C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53"/>
  <sheetViews>
    <sheetView workbookViewId="0">
      <selection activeCell="B39" sqref="B39"/>
    </sheetView>
  </sheetViews>
  <sheetFormatPr defaultColWidth="12.125" defaultRowHeight="17.15" customHeight="1" outlineLevelCol="1"/>
  <cols>
    <col min="1" max="1" width="61.125" style="106" customWidth="1"/>
    <col min="2" max="2" width="26.625" style="106" customWidth="1"/>
    <col min="3" max="16376" width="12.125" style="105"/>
  </cols>
  <sheetData>
    <row r="1" s="105" customFormat="1" ht="33.75" customHeight="1" spans="1:2">
      <c r="A1" s="38" t="s">
        <v>3300</v>
      </c>
      <c r="B1" s="38"/>
    </row>
    <row r="2" s="105" customFormat="1" ht="17.25" customHeight="1" spans="1:2">
      <c r="A2" s="107" t="s">
        <v>3301</v>
      </c>
      <c r="B2" s="107"/>
    </row>
    <row r="3" s="105" customFormat="1" ht="17.25" customHeight="1" spans="1:2">
      <c r="A3" s="107" t="s">
        <v>29</v>
      </c>
      <c r="B3" s="107"/>
    </row>
    <row r="4" s="105" customFormat="1" ht="17.25" customHeight="1" spans="1:2">
      <c r="A4" s="108" t="s">
        <v>30</v>
      </c>
      <c r="B4" s="108" t="s">
        <v>31</v>
      </c>
    </row>
    <row r="5" s="105" customFormat="1" ht="17.25" customHeight="1" spans="1:2">
      <c r="A5" s="109" t="s">
        <v>611</v>
      </c>
      <c r="B5" s="110">
        <f>SUM(B6:B36)</f>
        <v>0</v>
      </c>
    </row>
    <row r="6" s="105" customFormat="1" ht="17.25" customHeight="1" spans="1:2">
      <c r="A6" s="111" t="s">
        <v>3302</v>
      </c>
      <c r="B6" s="114"/>
    </row>
    <row r="7" s="105" customFormat="1" ht="17.25" customHeight="1" spans="1:2">
      <c r="A7" s="111" t="s">
        <v>3303</v>
      </c>
      <c r="B7" s="110"/>
    </row>
    <row r="8" s="105" customFormat="1" ht="17.25" customHeight="1" spans="1:2">
      <c r="A8" s="111" t="s">
        <v>3304</v>
      </c>
      <c r="B8" s="116"/>
    </row>
    <row r="9" s="105" customFormat="1" ht="17.25" customHeight="1" spans="1:2">
      <c r="A9" s="111" t="s">
        <v>3305</v>
      </c>
      <c r="B9" s="110"/>
    </row>
    <row r="10" s="105" customFormat="1" ht="17.25" customHeight="1" spans="1:2">
      <c r="A10" s="111" t="s">
        <v>3306</v>
      </c>
      <c r="B10" s="110"/>
    </row>
    <row r="11" s="105" customFormat="1" ht="17.25" customHeight="1" spans="1:2">
      <c r="A11" s="111" t="s">
        <v>3307</v>
      </c>
      <c r="B11" s="110"/>
    </row>
    <row r="12" s="105" customFormat="1" ht="17.25" customHeight="1" spans="1:2">
      <c r="A12" s="111" t="s">
        <v>3308</v>
      </c>
      <c r="B12" s="110"/>
    </row>
    <row r="13" s="105" customFormat="1" ht="17.25" customHeight="1" spans="1:2">
      <c r="A13" s="111" t="s">
        <v>3309</v>
      </c>
      <c r="B13" s="110"/>
    </row>
    <row r="14" s="105" customFormat="1" ht="17.25" customHeight="1" spans="1:2">
      <c r="A14" s="111" t="s">
        <v>3310</v>
      </c>
      <c r="B14" s="110"/>
    </row>
    <row r="15" s="105" customFormat="1" ht="17.25" customHeight="1" spans="1:2">
      <c r="A15" s="111" t="s">
        <v>3311</v>
      </c>
      <c r="B15" s="110"/>
    </row>
    <row r="16" s="105" customFormat="1" ht="17.25" customHeight="1" spans="1:2">
      <c r="A16" s="111" t="s">
        <v>3312</v>
      </c>
      <c r="B16" s="110"/>
    </row>
    <row r="17" s="105" customFormat="1" ht="17.25" customHeight="1" spans="1:2">
      <c r="A17" s="111" t="s">
        <v>3313</v>
      </c>
      <c r="B17" s="117"/>
    </row>
    <row r="18" s="105" customFormat="1" ht="17.25" customHeight="1" spans="1:2">
      <c r="A18" s="111" t="s">
        <v>3314</v>
      </c>
      <c r="B18" s="118"/>
    </row>
    <row r="19" s="105" customFormat="1" ht="17.25" customHeight="1" spans="1:2">
      <c r="A19" s="111" t="s">
        <v>3315</v>
      </c>
      <c r="B19" s="118"/>
    </row>
    <row r="20" s="105" customFormat="1" ht="17.25" customHeight="1" spans="1:2">
      <c r="A20" s="111" t="s">
        <v>3316</v>
      </c>
      <c r="B20" s="118"/>
    </row>
    <row r="21" s="105" customFormat="1" ht="17.25" customHeight="1" spans="1:2">
      <c r="A21" s="111" t="s">
        <v>3317</v>
      </c>
      <c r="B21" s="118"/>
    </row>
    <row r="22" s="105" customFormat="1" ht="17.25" customHeight="1" spans="1:2">
      <c r="A22" s="111" t="s">
        <v>3318</v>
      </c>
      <c r="B22" s="118"/>
    </row>
    <row r="23" s="105" customFormat="1" ht="17.25" customHeight="1" spans="1:2">
      <c r="A23" s="111" t="s">
        <v>3319</v>
      </c>
      <c r="B23" s="118"/>
    </row>
    <row r="24" s="105" customFormat="1" ht="17.25" customHeight="1" spans="1:2">
      <c r="A24" s="111" t="s">
        <v>3320</v>
      </c>
      <c r="B24" s="118"/>
    </row>
    <row r="25" s="105" customFormat="1" ht="17.25" customHeight="1" spans="1:2">
      <c r="A25" s="111" t="s">
        <v>3321</v>
      </c>
      <c r="B25" s="118"/>
    </row>
    <row r="26" s="105" customFormat="1" ht="17.25" customHeight="1" spans="1:2">
      <c r="A26" s="111" t="s">
        <v>3322</v>
      </c>
      <c r="B26" s="118"/>
    </row>
    <row r="27" s="105" customFormat="1" ht="17.25" customHeight="1" spans="1:2">
      <c r="A27" s="111" t="s">
        <v>3323</v>
      </c>
      <c r="B27" s="118"/>
    </row>
    <row r="28" s="105" customFormat="1" ht="17.25" customHeight="1" spans="1:2">
      <c r="A28" s="111" t="s">
        <v>3324</v>
      </c>
      <c r="B28" s="118"/>
    </row>
    <row r="29" s="105" customFormat="1" ht="17.25" customHeight="1" spans="1:2">
      <c r="A29" s="111" t="s">
        <v>3325</v>
      </c>
      <c r="B29" s="118"/>
    </row>
    <row r="30" s="105" customFormat="1" ht="17.25" customHeight="1" spans="1:2">
      <c r="A30" s="111" t="s">
        <v>3326</v>
      </c>
      <c r="B30" s="118"/>
    </row>
    <row r="31" s="105" customFormat="1" ht="17.25" customHeight="1" spans="1:2">
      <c r="A31" s="111" t="s">
        <v>3327</v>
      </c>
      <c r="B31" s="119"/>
    </row>
    <row r="32" s="105" customFormat="1" ht="17.25" customHeight="1" spans="1:2">
      <c r="A32" s="111" t="s">
        <v>3328</v>
      </c>
      <c r="B32" s="110"/>
    </row>
    <row r="33" s="105" customFormat="1" ht="17.25" customHeight="1" spans="1:2">
      <c r="A33" s="111" t="s">
        <v>3329</v>
      </c>
      <c r="B33" s="110"/>
    </row>
    <row r="34" s="105" customFormat="1" ht="17.25" customHeight="1" spans="1:2">
      <c r="A34" s="111" t="s">
        <v>3330</v>
      </c>
      <c r="B34" s="110"/>
    </row>
    <row r="35" s="105" customFormat="1" ht="17.25" customHeight="1" spans="1:2">
      <c r="A35" s="111" t="s">
        <v>613</v>
      </c>
      <c r="B35" s="110"/>
    </row>
    <row r="36" s="105" customFormat="1" ht="17.25" customHeight="1" spans="1:2">
      <c r="A36" s="111" t="s">
        <v>3331</v>
      </c>
      <c r="B36" s="110"/>
    </row>
    <row r="37" s="105" customFormat="1" ht="17.25" customHeight="1" spans="1:2">
      <c r="A37" s="109" t="s">
        <v>615</v>
      </c>
      <c r="B37" s="110">
        <f>SUM(B38:B41)</f>
        <v>0</v>
      </c>
    </row>
    <row r="38" s="105" customFormat="1" ht="17.25" customHeight="1" spans="1:2">
      <c r="A38" s="111" t="s">
        <v>3332</v>
      </c>
      <c r="B38" s="110"/>
    </row>
    <row r="39" s="105" customFormat="1" ht="17.25" customHeight="1" spans="1:2">
      <c r="A39" s="111" t="s">
        <v>3333</v>
      </c>
      <c r="B39" s="110"/>
    </row>
    <row r="40" s="105" customFormat="1" ht="17.25" customHeight="1" spans="1:2">
      <c r="A40" s="111" t="s">
        <v>3334</v>
      </c>
      <c r="B40" s="110"/>
    </row>
    <row r="41" s="105" customFormat="1" ht="17.25" customHeight="1" spans="1:2">
      <c r="A41" s="111" t="s">
        <v>3335</v>
      </c>
      <c r="B41" s="110"/>
    </row>
    <row r="42" s="105" customFormat="1" ht="17.25" customHeight="1" spans="1:2">
      <c r="A42" s="109" t="s">
        <v>618</v>
      </c>
      <c r="B42" s="110">
        <f>SUM(B43:B47)</f>
        <v>0</v>
      </c>
    </row>
    <row r="43" s="105" customFormat="1" ht="17.25" customHeight="1" spans="1:2">
      <c r="A43" s="111" t="s">
        <v>3336</v>
      </c>
      <c r="B43" s="110"/>
    </row>
    <row r="44" s="105" customFormat="1" ht="17.25" customHeight="1" spans="1:2">
      <c r="A44" s="111" t="s">
        <v>3337</v>
      </c>
      <c r="B44" s="110"/>
    </row>
    <row r="45" s="105" customFormat="1" ht="17.25" customHeight="1" spans="1:2">
      <c r="A45" s="111" t="s">
        <v>3338</v>
      </c>
      <c r="B45" s="110"/>
    </row>
    <row r="46" s="105" customFormat="1" ht="17.25" customHeight="1" spans="1:2">
      <c r="A46" s="111" t="s">
        <v>3339</v>
      </c>
      <c r="B46" s="110"/>
    </row>
    <row r="47" s="105" customFormat="1" ht="17.25" customHeight="1" spans="1:2">
      <c r="A47" s="111" t="s">
        <v>3340</v>
      </c>
      <c r="B47" s="110"/>
    </row>
    <row r="48" s="105" customFormat="1" ht="17.25" customHeight="1" spans="1:2">
      <c r="A48" s="109" t="s">
        <v>620</v>
      </c>
      <c r="B48" s="110">
        <f>SUM(B49:B51)</f>
        <v>0</v>
      </c>
    </row>
    <row r="49" s="105" customFormat="1" ht="17.25" customHeight="1" spans="1:2">
      <c r="A49" s="111" t="s">
        <v>3341</v>
      </c>
      <c r="B49" s="110"/>
    </row>
    <row r="50" s="105" customFormat="1" ht="17.25" customHeight="1" spans="1:2">
      <c r="A50" s="111" t="s">
        <v>3342</v>
      </c>
      <c r="B50" s="110"/>
    </row>
    <row r="51" s="105" customFormat="1" ht="17.25" customHeight="1" spans="1:2">
      <c r="A51" s="111" t="s">
        <v>3343</v>
      </c>
      <c r="B51" s="110"/>
    </row>
    <row r="52" s="105" customFormat="1" ht="17.25" customHeight="1" spans="1:2">
      <c r="A52" s="109" t="s">
        <v>3344</v>
      </c>
      <c r="B52" s="110">
        <v>11340</v>
      </c>
    </row>
    <row r="53" customHeight="1" spans="1:2">
      <c r="A53" s="115" t="s">
        <v>698</v>
      </c>
      <c r="B53" s="94">
        <v>11340</v>
      </c>
    </row>
  </sheetData>
  <mergeCells count="3">
    <mergeCell ref="A1:B1"/>
    <mergeCell ref="A2:B2"/>
    <mergeCell ref="A3:B3"/>
  </mergeCells>
  <dataValidations count="1">
    <dataValidation type="decimal" operator="between" allowBlank="1" showInputMessage="1" showErrorMessage="1" sqref="B5:B52">
      <formula1>-99999999999999</formula1>
      <formula2>99999999999999</formula2>
    </dataValidation>
  </dataValidation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49"/>
  <sheetViews>
    <sheetView workbookViewId="0">
      <selection activeCell="B29" sqref="B29"/>
    </sheetView>
  </sheetViews>
  <sheetFormatPr defaultColWidth="12.125" defaultRowHeight="17.15" customHeight="1" outlineLevelCol="1"/>
  <cols>
    <col min="1" max="1" width="53.875" style="106" customWidth="1"/>
    <col min="2" max="2" width="27.125" style="106" customWidth="1"/>
    <col min="3" max="16376" width="12.125" style="105"/>
  </cols>
  <sheetData>
    <row r="1" s="105" customFormat="1" ht="33.75" customHeight="1" spans="1:2">
      <c r="A1" s="38" t="s">
        <v>3345</v>
      </c>
      <c r="B1" s="38"/>
    </row>
    <row r="2" s="105" customFormat="1" ht="17.25" customHeight="1" spans="1:2">
      <c r="A2" s="107" t="s">
        <v>3346</v>
      </c>
      <c r="B2" s="107"/>
    </row>
    <row r="3" s="105" customFormat="1" ht="17.25" customHeight="1" spans="1:2">
      <c r="A3" s="107" t="s">
        <v>29</v>
      </c>
      <c r="B3" s="107"/>
    </row>
    <row r="4" s="105" customFormat="1" ht="17.25" customHeight="1" spans="1:2">
      <c r="A4" s="108" t="s">
        <v>30</v>
      </c>
      <c r="B4" s="108" t="s">
        <v>31</v>
      </c>
    </row>
    <row r="5" s="105" customFormat="1" ht="17.25" customHeight="1" spans="1:2">
      <c r="A5" s="109" t="s">
        <v>3347</v>
      </c>
      <c r="B5" s="110">
        <f>SUM(B6:B15)</f>
        <v>150</v>
      </c>
    </row>
    <row r="6" s="105" customFormat="1" ht="17.25" customHeight="1" spans="1:2">
      <c r="A6" s="111" t="s">
        <v>3348</v>
      </c>
      <c r="B6" s="110"/>
    </row>
    <row r="7" s="105" customFormat="1" ht="17.25" customHeight="1" spans="1:2">
      <c r="A7" s="111" t="s">
        <v>3349</v>
      </c>
      <c r="B7" s="110"/>
    </row>
    <row r="8" s="105" customFormat="1" ht="17.25" customHeight="1" spans="1:2">
      <c r="A8" s="111" t="s">
        <v>3350</v>
      </c>
      <c r="B8" s="110"/>
    </row>
    <row r="9" s="105" customFormat="1" ht="17.25" customHeight="1" spans="1:2">
      <c r="A9" s="111" t="s">
        <v>3351</v>
      </c>
      <c r="B9" s="110"/>
    </row>
    <row r="10" s="105" customFormat="1" ht="17.25" customHeight="1" spans="1:2">
      <c r="A10" s="111" t="s">
        <v>3352</v>
      </c>
      <c r="B10" s="110">
        <v>90</v>
      </c>
    </row>
    <row r="11" s="105" customFormat="1" ht="17.25" customHeight="1" spans="1:2">
      <c r="A11" s="111" t="s">
        <v>3353</v>
      </c>
      <c r="B11" s="110"/>
    </row>
    <row r="12" s="105" customFormat="1" ht="17.25" customHeight="1" spans="1:2">
      <c r="A12" s="111" t="s">
        <v>3354</v>
      </c>
      <c r="B12" s="110"/>
    </row>
    <row r="13" s="105" customFormat="1" ht="17.25" customHeight="1" spans="1:2">
      <c r="A13" s="111" t="s">
        <v>3355</v>
      </c>
      <c r="B13" s="110"/>
    </row>
    <row r="14" s="105" customFormat="1" ht="17.25" customHeight="1" spans="1:2">
      <c r="A14" s="112" t="s">
        <v>3356</v>
      </c>
      <c r="B14" s="110"/>
    </row>
    <row r="15" s="105" customFormat="1" ht="17.25" customHeight="1" spans="1:2">
      <c r="A15" s="111" t="s">
        <v>3357</v>
      </c>
      <c r="B15" s="110">
        <v>60</v>
      </c>
    </row>
    <row r="16" s="105" customFormat="1" ht="17.25" customHeight="1" spans="1:2">
      <c r="A16" s="109" t="s">
        <v>3358</v>
      </c>
      <c r="B16" s="110">
        <f>SUM(B17:B24)</f>
        <v>7500</v>
      </c>
    </row>
    <row r="17" s="105" customFormat="1" ht="17.25" customHeight="1" spans="1:2">
      <c r="A17" s="111" t="s">
        <v>3359</v>
      </c>
      <c r="B17" s="110"/>
    </row>
    <row r="18" s="105" customFormat="1" ht="17.25" customHeight="1" spans="1:2">
      <c r="A18" s="113" t="s">
        <v>3360</v>
      </c>
      <c r="B18" s="114"/>
    </row>
    <row r="19" s="105" customFormat="1" ht="17.25" customHeight="1" spans="1:2">
      <c r="A19" s="111" t="s">
        <v>3361</v>
      </c>
      <c r="B19" s="110"/>
    </row>
    <row r="20" s="105" customFormat="1" ht="17.25" customHeight="1" spans="1:2">
      <c r="A20" s="111" t="s">
        <v>3362</v>
      </c>
      <c r="B20" s="110"/>
    </row>
    <row r="21" s="105" customFormat="1" ht="17.25" customHeight="1" spans="1:2">
      <c r="A21" s="111" t="s">
        <v>3363</v>
      </c>
      <c r="B21" s="110"/>
    </row>
    <row r="22" s="105" customFormat="1" ht="17.25" customHeight="1" spans="1:2">
      <c r="A22" s="111" t="s">
        <v>3364</v>
      </c>
      <c r="B22" s="110"/>
    </row>
    <row r="23" s="105" customFormat="1" ht="17.25" customHeight="1" spans="1:2">
      <c r="A23" s="111" t="s">
        <v>3365</v>
      </c>
      <c r="B23" s="110"/>
    </row>
    <row r="24" s="105" customFormat="1" ht="17.25" customHeight="1" spans="1:2">
      <c r="A24" s="111" t="s">
        <v>3366</v>
      </c>
      <c r="B24" s="110">
        <v>7500</v>
      </c>
    </row>
    <row r="25" s="105" customFormat="1" ht="17.25" customHeight="1" spans="1:2">
      <c r="A25" s="109" t="s">
        <v>3367</v>
      </c>
      <c r="B25" s="110">
        <f>B26</f>
        <v>0</v>
      </c>
    </row>
    <row r="26" s="105" customFormat="1" ht="17.25" customHeight="1" spans="1:2">
      <c r="A26" s="111" t="s">
        <v>3368</v>
      </c>
      <c r="B26" s="110"/>
    </row>
    <row r="27" s="105" customFormat="1" ht="17.25" customHeight="1" spans="1:2">
      <c r="A27" s="109" t="s">
        <v>3369</v>
      </c>
      <c r="B27" s="110">
        <f>B28</f>
        <v>0</v>
      </c>
    </row>
    <row r="28" s="105" customFormat="1" ht="17.25" customHeight="1" spans="1:2">
      <c r="A28" s="111" t="s">
        <v>3370</v>
      </c>
      <c r="B28" s="110"/>
    </row>
    <row r="29" s="105" customFormat="1" ht="17.25" customHeight="1" spans="1:2">
      <c r="A29" s="115" t="s">
        <v>1716</v>
      </c>
      <c r="B29" s="94">
        <v>7650</v>
      </c>
    </row>
    <row r="30" s="105" customFormat="1" ht="17.25" customHeight="1" spans="1:2">
      <c r="A30" s="106"/>
      <c r="B30" s="106"/>
    </row>
    <row r="31" s="105" customFormat="1" ht="17.25" customHeight="1" spans="1:2">
      <c r="A31" s="106"/>
      <c r="B31" s="106"/>
    </row>
    <row r="32" s="105" customFormat="1" ht="17.25" customHeight="1" spans="1:2">
      <c r="A32" s="106"/>
      <c r="B32" s="106"/>
    </row>
    <row r="33" s="105" customFormat="1" ht="17.25" customHeight="1" spans="1:2">
      <c r="A33" s="106"/>
      <c r="B33" s="106"/>
    </row>
    <row r="34" s="105" customFormat="1" ht="17.25" customHeight="1" spans="1:2">
      <c r="A34" s="106"/>
      <c r="B34" s="106"/>
    </row>
    <row r="35" s="105" customFormat="1" ht="17.25" customHeight="1" spans="1:2">
      <c r="A35" s="106"/>
      <c r="B35" s="106"/>
    </row>
    <row r="36" s="105" customFormat="1" ht="17.25" customHeight="1" spans="1:2">
      <c r="A36" s="106"/>
      <c r="B36" s="106"/>
    </row>
    <row r="37" s="105" customFormat="1" ht="17.25" customHeight="1" spans="1:2">
      <c r="A37" s="106"/>
      <c r="B37" s="106"/>
    </row>
    <row r="38" s="105" customFormat="1" ht="17.25" customHeight="1" spans="1:2">
      <c r="A38" s="106"/>
      <c r="B38" s="106"/>
    </row>
    <row r="39" s="105" customFormat="1" ht="17.25" customHeight="1" spans="1:2">
      <c r="A39" s="106"/>
      <c r="B39" s="106"/>
    </row>
    <row r="40" s="105" customFormat="1" ht="17.25" customHeight="1" spans="1:2">
      <c r="A40" s="106"/>
      <c r="B40" s="106"/>
    </row>
    <row r="41" s="105" customFormat="1" ht="17.25" customHeight="1" spans="1:2">
      <c r="A41" s="106"/>
      <c r="B41" s="106"/>
    </row>
    <row r="42" s="105" customFormat="1" ht="17.25" customHeight="1" spans="1:2">
      <c r="A42" s="106"/>
      <c r="B42" s="106"/>
    </row>
    <row r="43" s="105" customFormat="1" ht="17.25" customHeight="1" spans="1:2">
      <c r="A43" s="106"/>
      <c r="B43" s="106"/>
    </row>
    <row r="44" s="105" customFormat="1" ht="17.25" customHeight="1" spans="1:2">
      <c r="A44" s="106"/>
      <c r="B44" s="106"/>
    </row>
    <row r="45" s="105" customFormat="1" ht="17.25" customHeight="1" spans="1:2">
      <c r="A45" s="106"/>
      <c r="B45" s="106"/>
    </row>
    <row r="46" s="105" customFormat="1" ht="17.25" customHeight="1" spans="1:2">
      <c r="A46" s="106"/>
      <c r="B46" s="106"/>
    </row>
    <row r="47" s="105" customFormat="1" ht="17.25" customHeight="1" spans="1:2">
      <c r="A47" s="106"/>
      <c r="B47" s="106"/>
    </row>
    <row r="48" s="105" customFormat="1" ht="17.25" customHeight="1" spans="1:2">
      <c r="A48" s="106"/>
      <c r="B48" s="106"/>
    </row>
    <row r="49" s="105" customFormat="1" ht="17.25" customHeight="1" spans="1:2">
      <c r="A49" s="106"/>
      <c r="B49" s="106"/>
    </row>
  </sheetData>
  <mergeCells count="3">
    <mergeCell ref="A1:B1"/>
    <mergeCell ref="A2:B2"/>
    <mergeCell ref="A3:B3"/>
  </mergeCells>
  <dataValidations count="1">
    <dataValidation type="decimal" operator="between" allowBlank="1" showInputMessage="1" showErrorMessage="1" sqref="B5:B28">
      <formula1>-99999999999999</formula1>
      <formula2>99999999999999</formula2>
    </dataValidation>
  </dataValidation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49"/>
  <sheetViews>
    <sheetView workbookViewId="0">
      <selection activeCell="A1" sqref="A1:B1"/>
    </sheetView>
  </sheetViews>
  <sheetFormatPr defaultColWidth="12.125" defaultRowHeight="17.15" customHeight="1" outlineLevelCol="1"/>
  <cols>
    <col min="1" max="1" width="53.875" style="106" customWidth="1"/>
    <col min="2" max="2" width="27.125" style="106" customWidth="1"/>
    <col min="3" max="16376" width="12.125" style="105"/>
  </cols>
  <sheetData>
    <row r="1" s="105" customFormat="1" ht="33.75" customHeight="1" spans="1:2">
      <c r="A1" s="38" t="s">
        <v>3371</v>
      </c>
      <c r="B1" s="38"/>
    </row>
    <row r="2" s="105" customFormat="1" ht="17.25" customHeight="1" spans="1:2">
      <c r="A2" s="107" t="s">
        <v>3372</v>
      </c>
      <c r="B2" s="107"/>
    </row>
    <row r="3" s="105" customFormat="1" ht="17.25" customHeight="1" spans="1:2">
      <c r="A3" s="107" t="s">
        <v>29</v>
      </c>
      <c r="B3" s="107"/>
    </row>
    <row r="4" s="105" customFormat="1" ht="17.25" customHeight="1" spans="1:2">
      <c r="A4" s="108" t="s">
        <v>30</v>
      </c>
      <c r="B4" s="108" t="s">
        <v>31</v>
      </c>
    </row>
    <row r="5" s="105" customFormat="1" ht="17.25" customHeight="1" spans="1:2">
      <c r="A5" s="109" t="s">
        <v>3347</v>
      </c>
      <c r="B5" s="110">
        <f>SUM(B6:B15)</f>
        <v>150</v>
      </c>
    </row>
    <row r="6" s="105" customFormat="1" ht="17.25" customHeight="1" spans="1:2">
      <c r="A6" s="111" t="s">
        <v>3348</v>
      </c>
      <c r="B6" s="110"/>
    </row>
    <row r="7" s="105" customFormat="1" ht="17.25" customHeight="1" spans="1:2">
      <c r="A7" s="111" t="s">
        <v>3349</v>
      </c>
      <c r="B7" s="110"/>
    </row>
    <row r="8" s="105" customFormat="1" ht="17.25" customHeight="1" spans="1:2">
      <c r="A8" s="111" t="s">
        <v>3350</v>
      </c>
      <c r="B8" s="110"/>
    </row>
    <row r="9" s="105" customFormat="1" ht="17.25" customHeight="1" spans="1:2">
      <c r="A9" s="111" t="s">
        <v>3351</v>
      </c>
      <c r="B9" s="110"/>
    </row>
    <row r="10" s="105" customFormat="1" ht="17.25" customHeight="1" spans="1:2">
      <c r="A10" s="111" t="s">
        <v>3352</v>
      </c>
      <c r="B10" s="110">
        <v>90</v>
      </c>
    </row>
    <row r="11" s="105" customFormat="1" ht="17.25" customHeight="1" spans="1:2">
      <c r="A11" s="111" t="s">
        <v>3353</v>
      </c>
      <c r="B11" s="110"/>
    </row>
    <row r="12" s="105" customFormat="1" ht="17.25" customHeight="1" spans="1:2">
      <c r="A12" s="111" t="s">
        <v>3354</v>
      </c>
      <c r="B12" s="110"/>
    </row>
    <row r="13" s="105" customFormat="1" ht="17.25" customHeight="1" spans="1:2">
      <c r="A13" s="111" t="s">
        <v>3355</v>
      </c>
      <c r="B13" s="110"/>
    </row>
    <row r="14" s="105" customFormat="1" ht="17.25" customHeight="1" spans="1:2">
      <c r="A14" s="112" t="s">
        <v>3356</v>
      </c>
      <c r="B14" s="110"/>
    </row>
    <row r="15" s="105" customFormat="1" ht="17.25" customHeight="1" spans="1:2">
      <c r="A15" s="111" t="s">
        <v>3357</v>
      </c>
      <c r="B15" s="110">
        <v>60</v>
      </c>
    </row>
    <row r="16" s="105" customFormat="1" ht="17.25" customHeight="1" spans="1:2">
      <c r="A16" s="109" t="s">
        <v>3358</v>
      </c>
      <c r="B16" s="110">
        <f>SUM(B17:B24)</f>
        <v>7500</v>
      </c>
    </row>
    <row r="17" s="105" customFormat="1" ht="17.25" customHeight="1" spans="1:2">
      <c r="A17" s="111" t="s">
        <v>3359</v>
      </c>
      <c r="B17" s="110"/>
    </row>
    <row r="18" s="105" customFormat="1" ht="17.25" customHeight="1" spans="1:2">
      <c r="A18" s="113" t="s">
        <v>3360</v>
      </c>
      <c r="B18" s="114"/>
    </row>
    <row r="19" s="105" customFormat="1" ht="17.25" customHeight="1" spans="1:2">
      <c r="A19" s="111" t="s">
        <v>3361</v>
      </c>
      <c r="B19" s="110"/>
    </row>
    <row r="20" s="105" customFormat="1" ht="17.25" customHeight="1" spans="1:2">
      <c r="A20" s="111" t="s">
        <v>3362</v>
      </c>
      <c r="B20" s="110"/>
    </row>
    <row r="21" s="105" customFormat="1" ht="17.25" customHeight="1" spans="1:2">
      <c r="A21" s="111" t="s">
        <v>3363</v>
      </c>
      <c r="B21" s="110"/>
    </row>
    <row r="22" s="105" customFormat="1" ht="17.25" customHeight="1" spans="1:2">
      <c r="A22" s="111" t="s">
        <v>3364</v>
      </c>
      <c r="B22" s="110"/>
    </row>
    <row r="23" s="105" customFormat="1" ht="17.25" customHeight="1" spans="1:2">
      <c r="A23" s="111" t="s">
        <v>3365</v>
      </c>
      <c r="B23" s="110"/>
    </row>
    <row r="24" s="105" customFormat="1" ht="17.25" customHeight="1" spans="1:2">
      <c r="A24" s="111" t="s">
        <v>3366</v>
      </c>
      <c r="B24" s="110">
        <v>7500</v>
      </c>
    </row>
    <row r="25" s="105" customFormat="1" ht="17.25" customHeight="1" spans="1:2">
      <c r="A25" s="109" t="s">
        <v>3367</v>
      </c>
      <c r="B25" s="110">
        <f>B26</f>
        <v>0</v>
      </c>
    </row>
    <row r="26" s="105" customFormat="1" ht="17.25" customHeight="1" spans="1:2">
      <c r="A26" s="111" t="s">
        <v>3368</v>
      </c>
      <c r="B26" s="110"/>
    </row>
    <row r="27" s="105" customFormat="1" ht="17.25" customHeight="1" spans="1:2">
      <c r="A27" s="109" t="s">
        <v>3369</v>
      </c>
      <c r="B27" s="110">
        <f>B28</f>
        <v>0</v>
      </c>
    </row>
    <row r="28" s="105" customFormat="1" ht="17.25" customHeight="1" spans="1:2">
      <c r="A28" s="111" t="s">
        <v>3370</v>
      </c>
      <c r="B28" s="110"/>
    </row>
    <row r="29" s="105" customFormat="1" ht="17.25" customHeight="1" spans="1:2">
      <c r="A29" s="115" t="s">
        <v>1716</v>
      </c>
      <c r="B29" s="94">
        <v>7650</v>
      </c>
    </row>
    <row r="30" s="105" customFormat="1" ht="17.25" customHeight="1" spans="1:2">
      <c r="A30" s="106"/>
      <c r="B30" s="106"/>
    </row>
    <row r="31" s="105" customFormat="1" ht="17.25" customHeight="1" spans="1:2">
      <c r="A31" s="106"/>
      <c r="B31" s="106"/>
    </row>
    <row r="32" s="105" customFormat="1" ht="17.25" customHeight="1" spans="1:2">
      <c r="A32" s="106"/>
      <c r="B32" s="106"/>
    </row>
    <row r="33" s="105" customFormat="1" ht="17.25" customHeight="1" spans="1:2">
      <c r="A33" s="106"/>
      <c r="B33" s="106"/>
    </row>
    <row r="34" s="105" customFormat="1" ht="17.25" customHeight="1" spans="1:2">
      <c r="A34" s="106"/>
      <c r="B34" s="106"/>
    </row>
    <row r="35" s="105" customFormat="1" ht="17.25" customHeight="1" spans="1:2">
      <c r="A35" s="106"/>
      <c r="B35" s="106"/>
    </row>
    <row r="36" s="105" customFormat="1" ht="17.25" customHeight="1" spans="1:2">
      <c r="A36" s="106"/>
      <c r="B36" s="106"/>
    </row>
    <row r="37" s="105" customFormat="1" ht="17.25" customHeight="1" spans="1:2">
      <c r="A37" s="106"/>
      <c r="B37" s="106"/>
    </row>
    <row r="38" s="105" customFormat="1" ht="17.25" customHeight="1" spans="1:2">
      <c r="A38" s="106"/>
      <c r="B38" s="106"/>
    </row>
    <row r="39" s="105" customFormat="1" ht="17.25" customHeight="1" spans="1:2">
      <c r="A39" s="106"/>
      <c r="B39" s="106"/>
    </row>
    <row r="40" s="105" customFormat="1" ht="17.25" customHeight="1" spans="1:2">
      <c r="A40" s="106"/>
      <c r="B40" s="106"/>
    </row>
    <row r="41" s="105" customFormat="1" ht="17.25" customHeight="1" spans="1:2">
      <c r="A41" s="106"/>
      <c r="B41" s="106"/>
    </row>
    <row r="42" s="105" customFormat="1" ht="17.25" customHeight="1" spans="1:2">
      <c r="A42" s="106"/>
      <c r="B42" s="106"/>
    </row>
    <row r="43" s="105" customFormat="1" ht="17.25" customHeight="1" spans="1:2">
      <c r="A43" s="106"/>
      <c r="B43" s="106"/>
    </row>
    <row r="44" s="105" customFormat="1" ht="17.25" customHeight="1" spans="1:2">
      <c r="A44" s="106"/>
      <c r="B44" s="106"/>
    </row>
    <row r="45" s="105" customFormat="1" ht="17.25" customHeight="1" spans="1:2">
      <c r="A45" s="106"/>
      <c r="B45" s="106"/>
    </row>
    <row r="46" s="105" customFormat="1" ht="17.25" customHeight="1" spans="1:2">
      <c r="A46" s="106"/>
      <c r="B46" s="106"/>
    </row>
    <row r="47" s="105" customFormat="1" ht="17.25" customHeight="1" spans="1:2">
      <c r="A47" s="106"/>
      <c r="B47" s="106"/>
    </row>
    <row r="48" s="105" customFormat="1" ht="17.25" customHeight="1" spans="1:2">
      <c r="A48" s="106"/>
      <c r="B48" s="106"/>
    </row>
    <row r="49" s="105" customFormat="1" ht="17.25" customHeight="1" spans="1:2">
      <c r="A49" s="106"/>
      <c r="B49" s="106"/>
    </row>
  </sheetData>
  <mergeCells count="3">
    <mergeCell ref="A1:B1"/>
    <mergeCell ref="A2:B2"/>
    <mergeCell ref="A3:B3"/>
  </mergeCells>
  <dataValidations count="1">
    <dataValidation type="decimal" operator="between" allowBlank="1" showInputMessage="1" showErrorMessage="1" sqref="B5:B28">
      <formula1>-99999999999999</formula1>
      <formula2>99999999999999</formula2>
    </dataValidation>
  </dataValidation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46"/>
  <sheetViews>
    <sheetView workbookViewId="0">
      <selection activeCell="B9" sqref="B9"/>
    </sheetView>
  </sheetViews>
  <sheetFormatPr defaultColWidth="8.875" defaultRowHeight="13.5" outlineLevelCol="1"/>
  <cols>
    <col min="1" max="1" width="85.1" style="44" customWidth="1"/>
    <col min="2" max="2" width="21.3333333333333" style="44" customWidth="1"/>
    <col min="3" max="16384" width="8.875" style="44"/>
  </cols>
  <sheetData>
    <row r="1" s="44" customFormat="1" ht="36" customHeight="1" spans="1:2">
      <c r="A1" s="99" t="s">
        <v>3373</v>
      </c>
      <c r="B1" s="99"/>
    </row>
    <row r="2" s="44" customFormat="1" ht="17" customHeight="1" spans="1:2">
      <c r="A2" s="40"/>
      <c r="B2" s="39" t="s">
        <v>3374</v>
      </c>
    </row>
    <row r="3" s="44" customFormat="1" ht="17" customHeight="1" spans="1:2">
      <c r="A3" s="40"/>
      <c r="B3" s="39" t="s">
        <v>1782</v>
      </c>
    </row>
    <row r="4" s="44" customFormat="1" ht="17" customHeight="1" spans="1:2">
      <c r="A4" s="100" t="s">
        <v>1783</v>
      </c>
      <c r="B4" s="100" t="s">
        <v>31</v>
      </c>
    </row>
    <row r="5" s="44" customFormat="1" ht="17" customHeight="1" spans="1:2">
      <c r="A5" s="101" t="s">
        <v>3375</v>
      </c>
      <c r="B5" s="102"/>
    </row>
    <row r="6" s="44" customFormat="1" ht="17" customHeight="1" spans="1:2">
      <c r="A6" s="101" t="s">
        <v>3376</v>
      </c>
      <c r="B6" s="102"/>
    </row>
    <row r="7" s="44" customFormat="1" ht="17" customHeight="1" spans="1:2">
      <c r="A7" s="101" t="s">
        <v>3377</v>
      </c>
      <c r="B7" s="102"/>
    </row>
    <row r="8" s="44" customFormat="1" ht="17" customHeight="1" spans="1:2">
      <c r="A8" s="101" t="s">
        <v>3378</v>
      </c>
      <c r="B8" s="102"/>
    </row>
    <row r="9" s="44" customFormat="1" ht="17" customHeight="1" spans="1:2">
      <c r="A9" s="101" t="s">
        <v>3379</v>
      </c>
      <c r="B9" s="102"/>
    </row>
    <row r="10" s="44" customFormat="1" ht="17" customHeight="1" spans="1:2">
      <c r="A10" s="101" t="s">
        <v>3380</v>
      </c>
      <c r="B10" s="102"/>
    </row>
    <row r="11" s="44" customFormat="1" ht="17" customHeight="1" spans="1:2">
      <c r="A11" s="101" t="s">
        <v>3381</v>
      </c>
      <c r="B11" s="102"/>
    </row>
    <row r="12" s="44" customFormat="1" ht="17" customHeight="1" spans="1:2">
      <c r="A12" s="101" t="s">
        <v>3382</v>
      </c>
      <c r="B12" s="102"/>
    </row>
    <row r="13" s="44" customFormat="1" ht="17" customHeight="1" spans="1:2">
      <c r="A13" s="101" t="s">
        <v>3383</v>
      </c>
      <c r="B13" s="102"/>
    </row>
    <row r="14" s="44" customFormat="1" ht="17" customHeight="1" spans="1:2">
      <c r="A14" s="101" t="s">
        <v>3384</v>
      </c>
      <c r="B14" s="102"/>
    </row>
    <row r="15" s="44" customFormat="1" ht="17" customHeight="1" spans="1:2">
      <c r="A15" s="101" t="s">
        <v>3385</v>
      </c>
      <c r="B15" s="102"/>
    </row>
    <row r="16" s="44" customFormat="1" ht="17" customHeight="1" spans="1:2">
      <c r="A16" s="101" t="s">
        <v>3386</v>
      </c>
      <c r="B16" s="102"/>
    </row>
    <row r="17" s="44" customFormat="1" ht="17" customHeight="1" spans="1:2">
      <c r="A17" s="101" t="s">
        <v>3387</v>
      </c>
      <c r="B17" s="102"/>
    </row>
    <row r="18" s="44" customFormat="1" ht="17" customHeight="1" spans="1:2">
      <c r="A18" s="101" t="s">
        <v>3388</v>
      </c>
      <c r="B18" s="102"/>
    </row>
    <row r="19" s="44" customFormat="1" ht="17" customHeight="1" spans="1:2">
      <c r="A19" s="101" t="s">
        <v>3389</v>
      </c>
      <c r="B19" s="102"/>
    </row>
    <row r="20" s="44" customFormat="1" ht="17" customHeight="1" spans="1:2">
      <c r="A20" s="101" t="s">
        <v>3390</v>
      </c>
      <c r="B20" s="102"/>
    </row>
    <row r="21" s="44" customFormat="1" ht="17" customHeight="1" spans="1:2">
      <c r="A21" s="101" t="s">
        <v>3391</v>
      </c>
      <c r="B21" s="102"/>
    </row>
    <row r="22" s="44" customFormat="1" ht="17" customHeight="1" spans="1:2">
      <c r="A22" s="101" t="s">
        <v>3392</v>
      </c>
      <c r="B22" s="102"/>
    </row>
    <row r="23" s="44" customFormat="1" ht="17" customHeight="1" spans="1:2">
      <c r="A23" s="101" t="s">
        <v>3393</v>
      </c>
      <c r="B23" s="102"/>
    </row>
    <row r="24" s="44" customFormat="1" ht="17" customHeight="1" spans="1:2">
      <c r="A24" s="101" t="s">
        <v>3394</v>
      </c>
      <c r="B24" s="102"/>
    </row>
    <row r="25" s="44" customFormat="1" ht="17" customHeight="1" spans="1:2">
      <c r="A25" s="101" t="s">
        <v>3395</v>
      </c>
      <c r="B25" s="102"/>
    </row>
    <row r="26" s="44" customFormat="1" ht="17" customHeight="1" spans="1:2">
      <c r="A26" s="101" t="s">
        <v>3396</v>
      </c>
      <c r="B26" s="102"/>
    </row>
    <row r="27" s="44" customFormat="1" ht="17" customHeight="1" spans="1:2">
      <c r="A27" s="101" t="s">
        <v>3397</v>
      </c>
      <c r="B27" s="102"/>
    </row>
    <row r="28" s="44" customFormat="1" ht="17" customHeight="1" spans="1:2">
      <c r="A28" s="101" t="s">
        <v>3398</v>
      </c>
      <c r="B28" s="102"/>
    </row>
    <row r="29" s="44" customFormat="1" ht="17" customHeight="1" spans="1:2">
      <c r="A29" s="101" t="s">
        <v>3399</v>
      </c>
      <c r="B29" s="102"/>
    </row>
    <row r="30" s="44" customFormat="1" ht="17" customHeight="1" spans="1:2">
      <c r="A30" s="101" t="s">
        <v>3400</v>
      </c>
      <c r="B30" s="102"/>
    </row>
    <row r="31" s="44" customFormat="1" ht="17" customHeight="1" spans="1:2">
      <c r="A31" s="101" t="s">
        <v>3401</v>
      </c>
      <c r="B31" s="102"/>
    </row>
    <row r="32" s="44" customFormat="1" ht="17" customHeight="1" spans="1:2">
      <c r="A32" s="101" t="s">
        <v>3402</v>
      </c>
      <c r="B32" s="102"/>
    </row>
    <row r="33" s="44" customFormat="1" ht="17" customHeight="1" spans="1:2">
      <c r="A33" s="101" t="s">
        <v>3403</v>
      </c>
      <c r="B33" s="102"/>
    </row>
    <row r="34" s="44" customFormat="1" ht="17" customHeight="1" spans="1:2">
      <c r="A34" s="101" t="s">
        <v>3404</v>
      </c>
      <c r="B34" s="102"/>
    </row>
    <row r="35" s="44" customFormat="1" ht="17" customHeight="1" spans="1:2">
      <c r="A35" s="101" t="s">
        <v>3405</v>
      </c>
      <c r="B35" s="102"/>
    </row>
    <row r="36" s="44" customFormat="1" ht="17" customHeight="1" spans="1:2">
      <c r="A36" s="101" t="s">
        <v>3406</v>
      </c>
      <c r="B36" s="102"/>
    </row>
    <row r="37" s="44" customFormat="1" ht="17" customHeight="1" spans="1:2">
      <c r="A37" s="101" t="s">
        <v>3407</v>
      </c>
      <c r="B37" s="102"/>
    </row>
    <row r="38" s="44" customFormat="1" ht="17" customHeight="1" spans="1:2">
      <c r="A38" s="101" t="s">
        <v>3408</v>
      </c>
      <c r="B38" s="102"/>
    </row>
    <row r="39" s="44" customFormat="1" ht="17" customHeight="1" spans="1:2">
      <c r="A39" s="101" t="s">
        <v>3409</v>
      </c>
      <c r="B39" s="102"/>
    </row>
    <row r="40" s="44" customFormat="1" ht="17" customHeight="1" spans="1:2">
      <c r="A40" s="101" t="s">
        <v>3410</v>
      </c>
      <c r="B40" s="102"/>
    </row>
    <row r="41" s="44" customFormat="1" ht="17" customHeight="1" spans="1:2">
      <c r="A41" s="101" t="s">
        <v>3411</v>
      </c>
      <c r="B41" s="102"/>
    </row>
    <row r="42" s="44" customFormat="1" ht="17" customHeight="1" spans="1:2">
      <c r="A42" s="101" t="s">
        <v>3412</v>
      </c>
      <c r="B42" s="103"/>
    </row>
    <row r="43" s="44" customFormat="1" ht="17" customHeight="1" spans="1:2">
      <c r="A43" s="101" t="s">
        <v>3413</v>
      </c>
      <c r="B43" s="103"/>
    </row>
    <row r="44" s="44" customFormat="1" ht="17" customHeight="1" spans="1:2">
      <c r="A44" s="101" t="s">
        <v>3414</v>
      </c>
      <c r="B44" s="102"/>
    </row>
    <row r="45" s="44" customFormat="1" ht="17" customHeight="1" spans="1:2">
      <c r="A45" s="101" t="s">
        <v>3415</v>
      </c>
      <c r="B45" s="102"/>
    </row>
    <row r="46" s="44" customFormat="1" ht="39" customHeight="1" spans="1:2">
      <c r="A46" s="104" t="s">
        <v>3416</v>
      </c>
      <c r="B46" s="104"/>
    </row>
  </sheetData>
  <mergeCells count="2">
    <mergeCell ref="A1:B1"/>
    <mergeCell ref="A46:B4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17"/>
  <sheetViews>
    <sheetView workbookViewId="0">
      <selection activeCell="G23" sqref="G23"/>
    </sheetView>
  </sheetViews>
  <sheetFormatPr defaultColWidth="9" defaultRowHeight="13.5" outlineLevelCol="3"/>
  <cols>
    <col min="1" max="1" width="40.1" style="37" customWidth="1"/>
    <col min="2" max="2" width="30.625" style="37" customWidth="1"/>
    <col min="3" max="16384" width="9" style="37"/>
  </cols>
  <sheetData>
    <row r="1" s="37" customFormat="1" ht="35" customHeight="1" spans="1:2">
      <c r="A1" s="38" t="s">
        <v>3417</v>
      </c>
      <c r="B1" s="38"/>
    </row>
    <row r="2" s="36" customFormat="1" ht="14.25" customHeight="1" spans="2:4">
      <c r="B2" s="39" t="s">
        <v>3418</v>
      </c>
      <c r="D2" s="40"/>
    </row>
    <row r="3" s="37" customFormat="1" ht="17" customHeight="1" spans="1:2">
      <c r="A3" s="91" t="s">
        <v>29</v>
      </c>
      <c r="B3" s="91"/>
    </row>
    <row r="4" s="37" customFormat="1" ht="17" customHeight="1" spans="1:2">
      <c r="A4" s="92" t="s">
        <v>1783</v>
      </c>
      <c r="B4" s="92" t="s">
        <v>31</v>
      </c>
    </row>
    <row r="5" s="37" customFormat="1" ht="17" customHeight="1" spans="1:2">
      <c r="A5" s="97" t="s">
        <v>3419</v>
      </c>
      <c r="B5" s="94"/>
    </row>
    <row r="6" s="37" customFormat="1" ht="17" customHeight="1" spans="1:2">
      <c r="A6" s="97" t="s">
        <v>3420</v>
      </c>
      <c r="B6" s="94">
        <v>39775</v>
      </c>
    </row>
    <row r="7" s="37" customFormat="1" ht="17" customHeight="1" spans="1:2">
      <c r="A7" s="97" t="s">
        <v>3421</v>
      </c>
      <c r="B7" s="94">
        <v>44955</v>
      </c>
    </row>
    <row r="8" s="37" customFormat="1" ht="17" customHeight="1" spans="1:2">
      <c r="A8" s="97" t="s">
        <v>3422</v>
      </c>
      <c r="B8" s="94"/>
    </row>
    <row r="9" s="37" customFormat="1" ht="17" customHeight="1" spans="1:2">
      <c r="A9" s="97" t="s">
        <v>3423</v>
      </c>
      <c r="B9" s="94"/>
    </row>
    <row r="10" s="37" customFormat="1" ht="17" customHeight="1" spans="1:2">
      <c r="A10" s="97" t="s">
        <v>3424</v>
      </c>
      <c r="B10" s="94"/>
    </row>
    <row r="11" s="37" customFormat="1" ht="17" customHeight="1" spans="1:2">
      <c r="A11" s="97" t="s">
        <v>3425</v>
      </c>
      <c r="B11" s="94"/>
    </row>
    <row r="12" s="37" customFormat="1" ht="17" customHeight="1" spans="1:2">
      <c r="A12" s="93"/>
      <c r="B12" s="98"/>
    </row>
    <row r="13" s="37" customFormat="1" ht="17" customHeight="1" spans="1:2">
      <c r="A13" s="93" t="s">
        <v>3426</v>
      </c>
      <c r="B13" s="94">
        <f>SUM(B5:B12)</f>
        <v>84730</v>
      </c>
    </row>
    <row r="14" s="37" customFormat="1" ht="17" customHeight="1" spans="1:2">
      <c r="A14" s="93"/>
      <c r="B14" s="96"/>
    </row>
    <row r="15" s="37" customFormat="1" ht="17" customHeight="1" spans="1:2">
      <c r="A15" s="93" t="s">
        <v>3427</v>
      </c>
      <c r="B15" s="94">
        <v>58378</v>
      </c>
    </row>
    <row r="16" s="37" customFormat="1" ht="17" customHeight="1" spans="1:2">
      <c r="A16" s="93"/>
      <c r="B16" s="94"/>
    </row>
    <row r="17" s="37" customFormat="1" ht="17" customHeight="1" spans="1:2">
      <c r="A17" s="93" t="s">
        <v>3428</v>
      </c>
      <c r="B17" s="94">
        <f>B13+B15</f>
        <v>143108</v>
      </c>
    </row>
  </sheetData>
  <mergeCells count="2">
    <mergeCell ref="A1:B1"/>
    <mergeCell ref="A3:B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17"/>
  <sheetViews>
    <sheetView workbookViewId="0">
      <selection activeCell="B29" sqref="B29"/>
    </sheetView>
  </sheetViews>
  <sheetFormatPr defaultColWidth="9" defaultRowHeight="13.5" outlineLevelCol="3"/>
  <cols>
    <col min="1" max="1" width="39" style="44" customWidth="1"/>
    <col min="2" max="2" width="30.625" style="44" customWidth="1"/>
    <col min="3" max="16384" width="9" style="44"/>
  </cols>
  <sheetData>
    <row r="1" s="44" customFormat="1" ht="35" customHeight="1" spans="1:2">
      <c r="A1" s="38" t="s">
        <v>3429</v>
      </c>
      <c r="B1" s="38"/>
    </row>
    <row r="2" s="36" customFormat="1" ht="14.25" customHeight="1" spans="2:4">
      <c r="B2" s="39" t="s">
        <v>3430</v>
      </c>
      <c r="D2" s="40"/>
    </row>
    <row r="3" s="44" customFormat="1" ht="17" customHeight="1" spans="1:2">
      <c r="A3" s="91" t="s">
        <v>29</v>
      </c>
      <c r="B3" s="91"/>
    </row>
    <row r="4" s="44" customFormat="1" ht="17" customHeight="1" spans="1:2">
      <c r="A4" s="92" t="s">
        <v>1783</v>
      </c>
      <c r="B4" s="92" t="s">
        <v>31</v>
      </c>
    </row>
    <row r="5" s="44" customFormat="1" ht="17" customHeight="1" spans="1:2">
      <c r="A5" s="93" t="s">
        <v>3419</v>
      </c>
      <c r="B5" s="94"/>
    </row>
    <row r="6" s="44" customFormat="1" ht="17" customHeight="1" spans="1:2">
      <c r="A6" s="93" t="s">
        <v>3420</v>
      </c>
      <c r="B6" s="94">
        <v>27907</v>
      </c>
    </row>
    <row r="7" s="44" customFormat="1" ht="17" customHeight="1" spans="1:2">
      <c r="A7" s="93" t="s">
        <v>3421</v>
      </c>
      <c r="B7" s="94">
        <v>42587</v>
      </c>
    </row>
    <row r="8" s="44" customFormat="1" ht="17" customHeight="1" spans="1:2">
      <c r="A8" s="93" t="s">
        <v>3431</v>
      </c>
      <c r="B8" s="94"/>
    </row>
    <row r="9" s="44" customFormat="1" ht="17" customHeight="1" spans="1:2">
      <c r="A9" s="93" t="s">
        <v>3423</v>
      </c>
      <c r="B9" s="94"/>
    </row>
    <row r="10" s="44" customFormat="1" ht="17" customHeight="1" spans="1:2">
      <c r="A10" s="93" t="s">
        <v>3424</v>
      </c>
      <c r="B10" s="94"/>
    </row>
    <row r="11" s="44" customFormat="1" ht="17" customHeight="1" spans="1:2">
      <c r="A11" s="93" t="s">
        <v>3425</v>
      </c>
      <c r="B11" s="94"/>
    </row>
    <row r="12" s="44" customFormat="1" ht="17" customHeight="1" spans="1:2">
      <c r="A12" s="93"/>
      <c r="B12" s="95"/>
    </row>
    <row r="13" s="44" customFormat="1" ht="17" customHeight="1" spans="1:2">
      <c r="A13" s="93" t="s">
        <v>3432</v>
      </c>
      <c r="B13" s="94">
        <v>70494</v>
      </c>
    </row>
    <row r="14" s="44" customFormat="1" ht="17" customHeight="1" spans="1:2">
      <c r="A14" s="93"/>
      <c r="B14" s="96"/>
    </row>
    <row r="15" s="44" customFormat="1" ht="17" customHeight="1" spans="1:2">
      <c r="A15" s="93" t="s">
        <v>3433</v>
      </c>
      <c r="B15" s="94">
        <v>72614</v>
      </c>
    </row>
    <row r="16" s="44" customFormat="1" ht="17" customHeight="1" spans="1:2">
      <c r="A16" s="93"/>
      <c r="B16" s="94"/>
    </row>
    <row r="17" s="44" customFormat="1" ht="17" customHeight="1" spans="1:2">
      <c r="A17" s="93" t="s">
        <v>3434</v>
      </c>
      <c r="B17" s="94">
        <f>B15+B13</f>
        <v>143108</v>
      </c>
    </row>
  </sheetData>
  <mergeCells count="2">
    <mergeCell ref="A1:B1"/>
    <mergeCell ref="A3:B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J10"/>
  <sheetViews>
    <sheetView workbookViewId="0">
      <selection activeCell="A1" sqref="A1"/>
    </sheetView>
  </sheetViews>
  <sheetFormatPr defaultColWidth="9" defaultRowHeight="13.5"/>
  <cols>
    <col min="1" max="1" width="13.125" style="85" customWidth="1"/>
    <col min="2" max="2" width="13.75" style="85" customWidth="1"/>
    <col min="3" max="3" width="22.375" style="85" customWidth="1"/>
    <col min="4" max="6" width="22.875" style="85" customWidth="1"/>
    <col min="7" max="7" width="16.25" style="85" customWidth="1"/>
    <col min="8" max="16384" width="9" style="85"/>
  </cols>
  <sheetData>
    <row r="1" s="36" customFormat="1" ht="14.25"/>
    <row r="2" s="85" customFormat="1" ht="48.8" customHeight="1" spans="1:7">
      <c r="A2" s="38" t="s">
        <v>3435</v>
      </c>
      <c r="B2" s="38"/>
      <c r="C2" s="38"/>
      <c r="D2" s="38"/>
      <c r="E2" s="38"/>
      <c r="F2" s="38"/>
      <c r="G2" s="38"/>
    </row>
    <row r="3" s="36" customFormat="1" ht="14.25" spans="5:7">
      <c r="E3" s="40"/>
      <c r="G3" s="39" t="s">
        <v>3436</v>
      </c>
    </row>
    <row r="4" s="36" customFormat="1" ht="17" customHeight="1" spans="2:10">
      <c r="B4" s="39" t="s">
        <v>29</v>
      </c>
      <c r="C4" s="39"/>
      <c r="D4" s="39"/>
      <c r="E4" s="39"/>
      <c r="F4" s="39"/>
      <c r="G4" s="39"/>
      <c r="H4" s="40"/>
      <c r="I4" s="40"/>
      <c r="J4" s="40"/>
    </row>
    <row r="5" s="85" customFormat="1" ht="30.8" customHeight="1" spans="1:7">
      <c r="A5" s="86" t="s">
        <v>1783</v>
      </c>
      <c r="B5" s="86" t="s">
        <v>1784</v>
      </c>
      <c r="C5" s="86" t="s">
        <v>3437</v>
      </c>
      <c r="D5" s="86" t="s">
        <v>3438</v>
      </c>
      <c r="E5" s="86" t="s">
        <v>3439</v>
      </c>
      <c r="F5" s="86"/>
      <c r="G5" s="86"/>
    </row>
    <row r="6" s="85" customFormat="1" ht="32.25" customHeight="1" spans="1:7">
      <c r="A6" s="86"/>
      <c r="B6" s="86"/>
      <c r="C6" s="86"/>
      <c r="D6" s="86"/>
      <c r="E6" s="86" t="s">
        <v>3440</v>
      </c>
      <c r="F6" s="86" t="s">
        <v>3441</v>
      </c>
      <c r="G6" s="86" t="s">
        <v>3442</v>
      </c>
    </row>
    <row r="7" s="85" customFormat="1" ht="67.6" customHeight="1" spans="1:7">
      <c r="A7" s="87" t="s">
        <v>3443</v>
      </c>
      <c r="B7" s="88">
        <v>1217</v>
      </c>
      <c r="C7" s="88">
        <v>365</v>
      </c>
      <c r="D7" s="88">
        <v>43</v>
      </c>
      <c r="E7" s="88">
        <v>809</v>
      </c>
      <c r="F7" s="88">
        <v>809</v>
      </c>
      <c r="G7" s="88">
        <v>0</v>
      </c>
    </row>
    <row r="8" s="85" customFormat="1" ht="67.6" customHeight="1" spans="1:7">
      <c r="A8" s="87" t="s">
        <v>31</v>
      </c>
      <c r="B8" s="88">
        <v>628</v>
      </c>
      <c r="C8" s="88">
        <v>103</v>
      </c>
      <c r="D8" s="88">
        <v>38</v>
      </c>
      <c r="E8" s="88">
        <v>487</v>
      </c>
      <c r="F8" s="88">
        <v>444</v>
      </c>
      <c r="G8" s="88">
        <v>43</v>
      </c>
    </row>
    <row r="9" s="85" customFormat="1" ht="67.6" customHeight="1" spans="1:7">
      <c r="A9" s="87" t="s">
        <v>3444</v>
      </c>
      <c r="B9" s="89">
        <f t="shared" ref="B9:F9" si="0">B8/B7</f>
        <v>0.516023007395234</v>
      </c>
      <c r="C9" s="89">
        <f t="shared" si="0"/>
        <v>0.282191780821918</v>
      </c>
      <c r="D9" s="89">
        <f t="shared" si="0"/>
        <v>0.883720930232558</v>
      </c>
      <c r="E9" s="89">
        <f t="shared" si="0"/>
        <v>0.601977750309023</v>
      </c>
      <c r="F9" s="89">
        <f t="shared" si="0"/>
        <v>0.548825710754017</v>
      </c>
      <c r="G9" s="89"/>
    </row>
    <row r="10" s="85" customFormat="1" spans="1:1">
      <c r="A10" s="90" t="s">
        <v>3445</v>
      </c>
    </row>
  </sheetData>
  <mergeCells count="7">
    <mergeCell ref="A2:G2"/>
    <mergeCell ref="B4:G4"/>
    <mergeCell ref="E5:G5"/>
    <mergeCell ref="A5:A6"/>
    <mergeCell ref="B5:B6"/>
    <mergeCell ref="C5:C6"/>
    <mergeCell ref="D5:D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89"/>
  <sheetViews>
    <sheetView workbookViewId="0">
      <pane ySplit="4" topLeftCell="A5" activePane="bottomLeft" state="frozen"/>
      <selection/>
      <selection pane="bottomLeft" activeCell="E7" sqref="E7"/>
    </sheetView>
  </sheetViews>
  <sheetFormatPr defaultColWidth="9" defaultRowHeight="13.5" outlineLevelCol="6"/>
  <cols>
    <col min="1" max="1" width="11.125" style="48" customWidth="1"/>
    <col min="2" max="2" width="34" style="48" customWidth="1"/>
    <col min="3" max="3" width="27" style="49" customWidth="1"/>
    <col min="4" max="4" width="25.75" style="48" customWidth="1"/>
    <col min="5" max="5" width="34.5" style="48" customWidth="1"/>
    <col min="6" max="6" width="23.875" style="50" customWidth="1"/>
    <col min="7" max="7" width="12.25" style="51" customWidth="1"/>
    <col min="8" max="16380" width="9" style="47"/>
    <col min="16381" max="16384" width="9" style="52"/>
  </cols>
  <sheetData>
    <row r="1" s="47" customFormat="1" ht="39" customHeight="1" spans="1:7">
      <c r="A1" s="53" t="s">
        <v>3446</v>
      </c>
      <c r="B1" s="53"/>
      <c r="C1" s="54"/>
      <c r="D1" s="55"/>
      <c r="E1" s="55"/>
      <c r="F1" s="56"/>
      <c r="G1" s="57"/>
    </row>
    <row r="2" s="47" customFormat="1" ht="19" customHeight="1" spans="1:7">
      <c r="A2" s="58" t="s">
        <v>3447</v>
      </c>
      <c r="B2" s="59"/>
      <c r="C2" s="60"/>
      <c r="D2" s="48"/>
      <c r="E2" s="48"/>
      <c r="F2" s="61"/>
      <c r="G2" s="62"/>
    </row>
    <row r="3" s="48" customFormat="1" ht="20" customHeight="1" spans="1:7">
      <c r="A3" s="63"/>
      <c r="B3" s="63"/>
      <c r="C3" s="64"/>
      <c r="D3" s="63"/>
      <c r="E3" s="63"/>
      <c r="F3" s="63"/>
      <c r="G3" s="74" t="s">
        <v>1782</v>
      </c>
    </row>
    <row r="4" s="48" customFormat="1" ht="42" customHeight="1" spans="1:7">
      <c r="A4" s="66" t="s">
        <v>3448</v>
      </c>
      <c r="B4" s="66" t="s">
        <v>3449</v>
      </c>
      <c r="C4" s="66" t="s">
        <v>3450</v>
      </c>
      <c r="D4" s="66" t="s">
        <v>3451</v>
      </c>
      <c r="E4" s="66" t="s">
        <v>3452</v>
      </c>
      <c r="F4" s="66" t="s">
        <v>3453</v>
      </c>
      <c r="G4" s="67" t="s">
        <v>3454</v>
      </c>
    </row>
    <row r="5" s="47" customFormat="1" ht="43" customHeight="1" spans="1:7">
      <c r="A5" s="78" t="s">
        <v>3455</v>
      </c>
      <c r="B5" s="79" t="s">
        <v>3456</v>
      </c>
      <c r="C5" s="80" t="s">
        <v>3457</v>
      </c>
      <c r="D5" s="81" t="s">
        <v>3458</v>
      </c>
      <c r="E5" s="81" t="s">
        <v>3458</v>
      </c>
      <c r="F5" s="81" t="s">
        <v>3459</v>
      </c>
      <c r="G5" s="82">
        <v>155</v>
      </c>
    </row>
    <row r="6" ht="43" customHeight="1" spans="1:7">
      <c r="A6" s="78" t="s">
        <v>3455</v>
      </c>
      <c r="B6" s="79" t="s">
        <v>3460</v>
      </c>
      <c r="C6" s="80" t="s">
        <v>3457</v>
      </c>
      <c r="D6" s="81" t="s">
        <v>3461</v>
      </c>
      <c r="E6" s="81" t="s">
        <v>3461</v>
      </c>
      <c r="F6" s="81" t="s">
        <v>3459</v>
      </c>
      <c r="G6" s="82">
        <v>100</v>
      </c>
    </row>
    <row r="7" ht="43" customHeight="1" spans="1:7">
      <c r="A7" s="78" t="s">
        <v>3455</v>
      </c>
      <c r="B7" s="83" t="s">
        <v>3462</v>
      </c>
      <c r="C7" s="80" t="s">
        <v>3463</v>
      </c>
      <c r="D7" s="81" t="s">
        <v>3464</v>
      </c>
      <c r="E7" s="81" t="s">
        <v>3464</v>
      </c>
      <c r="F7" s="81" t="s">
        <v>3459</v>
      </c>
      <c r="G7" s="82">
        <v>124.4585</v>
      </c>
    </row>
    <row r="8" ht="43" customHeight="1" spans="1:7">
      <c r="A8" s="78" t="s">
        <v>3455</v>
      </c>
      <c r="B8" s="83" t="s">
        <v>3456</v>
      </c>
      <c r="C8" s="80" t="s">
        <v>3457</v>
      </c>
      <c r="D8" s="81" t="s">
        <v>3458</v>
      </c>
      <c r="E8" s="81" t="s">
        <v>3458</v>
      </c>
      <c r="F8" s="81" t="s">
        <v>3459</v>
      </c>
      <c r="G8" s="82">
        <v>56</v>
      </c>
    </row>
    <row r="9" ht="43" customHeight="1" spans="1:7">
      <c r="A9" s="78" t="s">
        <v>3455</v>
      </c>
      <c r="B9" s="84" t="s">
        <v>3465</v>
      </c>
      <c r="C9" s="80" t="s">
        <v>3457</v>
      </c>
      <c r="D9" s="81" t="s">
        <v>3461</v>
      </c>
      <c r="E9" s="81" t="s">
        <v>3461</v>
      </c>
      <c r="F9" s="81" t="s">
        <v>3459</v>
      </c>
      <c r="G9" s="82">
        <v>70</v>
      </c>
    </row>
    <row r="10" ht="43" customHeight="1" spans="1:7">
      <c r="A10" s="78" t="s">
        <v>3455</v>
      </c>
      <c r="B10" s="79" t="s">
        <v>3466</v>
      </c>
      <c r="C10" s="80" t="s">
        <v>3463</v>
      </c>
      <c r="D10" s="81" t="s">
        <v>3467</v>
      </c>
      <c r="E10" s="81" t="s">
        <v>3467</v>
      </c>
      <c r="F10" s="81" t="s">
        <v>3459</v>
      </c>
      <c r="G10" s="82">
        <v>714</v>
      </c>
    </row>
    <row r="11" ht="43" customHeight="1" spans="1:7">
      <c r="A11" s="78" t="s">
        <v>3455</v>
      </c>
      <c r="B11" s="79" t="s">
        <v>3468</v>
      </c>
      <c r="C11" s="80" t="s">
        <v>3463</v>
      </c>
      <c r="D11" s="81" t="s">
        <v>3469</v>
      </c>
      <c r="E11" s="81" t="s">
        <v>3469</v>
      </c>
      <c r="F11" s="81" t="s">
        <v>3459</v>
      </c>
      <c r="G11" s="82">
        <v>438.8846</v>
      </c>
    </row>
    <row r="12" ht="43" customHeight="1" spans="1:7">
      <c r="A12" s="78" t="s">
        <v>3455</v>
      </c>
      <c r="B12" s="79" t="s">
        <v>3470</v>
      </c>
      <c r="C12" s="80" t="s">
        <v>3463</v>
      </c>
      <c r="D12" s="81" t="s">
        <v>3471</v>
      </c>
      <c r="E12" s="81" t="s">
        <v>3471</v>
      </c>
      <c r="F12" s="81" t="s">
        <v>3459</v>
      </c>
      <c r="G12" s="82">
        <v>235.9494</v>
      </c>
    </row>
    <row r="13" ht="43" customHeight="1" spans="1:7">
      <c r="A13" s="78" t="s">
        <v>3455</v>
      </c>
      <c r="B13" s="79" t="s">
        <v>3472</v>
      </c>
      <c r="C13" s="80" t="s">
        <v>3457</v>
      </c>
      <c r="D13" s="81" t="s">
        <v>3473</v>
      </c>
      <c r="E13" s="81" t="s">
        <v>3473</v>
      </c>
      <c r="F13" s="81" t="s">
        <v>3459</v>
      </c>
      <c r="G13" s="82">
        <v>128.8</v>
      </c>
    </row>
    <row r="14" ht="43" customHeight="1" spans="1:7">
      <c r="A14" s="78" t="s">
        <v>3455</v>
      </c>
      <c r="B14" s="79" t="s">
        <v>3474</v>
      </c>
      <c r="C14" s="80" t="s">
        <v>3457</v>
      </c>
      <c r="D14" s="81" t="s">
        <v>3461</v>
      </c>
      <c r="E14" s="81" t="s">
        <v>3461</v>
      </c>
      <c r="F14" s="81" t="s">
        <v>3459</v>
      </c>
      <c r="G14" s="82">
        <v>105.24</v>
      </c>
    </row>
    <row r="15" ht="43" customHeight="1" spans="1:7">
      <c r="A15" s="78" t="s">
        <v>3455</v>
      </c>
      <c r="B15" s="79" t="s">
        <v>3475</v>
      </c>
      <c r="C15" s="80" t="s">
        <v>3457</v>
      </c>
      <c r="D15" s="81" t="s">
        <v>3458</v>
      </c>
      <c r="E15" s="81" t="s">
        <v>3458</v>
      </c>
      <c r="F15" s="81" t="s">
        <v>3459</v>
      </c>
      <c r="G15" s="82">
        <v>190</v>
      </c>
    </row>
    <row r="16" ht="43" customHeight="1" spans="1:7">
      <c r="A16" s="78" t="s">
        <v>3455</v>
      </c>
      <c r="B16" s="83" t="s">
        <v>3476</v>
      </c>
      <c r="C16" s="80" t="s">
        <v>3457</v>
      </c>
      <c r="D16" s="81" t="s">
        <v>3464</v>
      </c>
      <c r="E16" s="81" t="s">
        <v>3464</v>
      </c>
      <c r="F16" s="81" t="s">
        <v>3459</v>
      </c>
      <c r="G16" s="82">
        <v>80</v>
      </c>
    </row>
    <row r="17" ht="43" customHeight="1" spans="1:7">
      <c r="A17" s="78" t="s">
        <v>3455</v>
      </c>
      <c r="B17" s="83" t="s">
        <v>3477</v>
      </c>
      <c r="C17" s="80" t="s">
        <v>3457</v>
      </c>
      <c r="D17" s="81" t="s">
        <v>3469</v>
      </c>
      <c r="E17" s="81" t="s">
        <v>3469</v>
      </c>
      <c r="F17" s="81" t="s">
        <v>3459</v>
      </c>
      <c r="G17" s="82">
        <v>74.203146</v>
      </c>
    </row>
    <row r="18" ht="43" customHeight="1" spans="1:7">
      <c r="A18" s="78" t="s">
        <v>3455</v>
      </c>
      <c r="B18" s="84" t="s">
        <v>3478</v>
      </c>
      <c r="C18" s="80" t="s">
        <v>3457</v>
      </c>
      <c r="D18" s="81" t="s">
        <v>3469</v>
      </c>
      <c r="E18" s="81" t="s">
        <v>3469</v>
      </c>
      <c r="F18" s="81" t="s">
        <v>3459</v>
      </c>
      <c r="G18" s="82">
        <v>91.7736</v>
      </c>
    </row>
    <row r="19" ht="43" customHeight="1" spans="1:7">
      <c r="A19" s="78" t="s">
        <v>3455</v>
      </c>
      <c r="B19" s="84" t="s">
        <v>3479</v>
      </c>
      <c r="C19" s="80" t="s">
        <v>3457</v>
      </c>
      <c r="D19" s="81" t="s">
        <v>3469</v>
      </c>
      <c r="E19" s="81" t="s">
        <v>3469</v>
      </c>
      <c r="F19" s="81" t="s">
        <v>3459</v>
      </c>
      <c r="G19" s="82">
        <v>63</v>
      </c>
    </row>
    <row r="20" ht="43" customHeight="1" spans="1:7">
      <c r="A20" s="78" t="s">
        <v>3455</v>
      </c>
      <c r="B20" s="84" t="s">
        <v>3472</v>
      </c>
      <c r="C20" s="80" t="s">
        <v>3457</v>
      </c>
      <c r="D20" s="81" t="s">
        <v>3473</v>
      </c>
      <c r="E20" s="81" t="s">
        <v>3473</v>
      </c>
      <c r="F20" s="81" t="s">
        <v>3459</v>
      </c>
      <c r="G20" s="82">
        <v>67.8</v>
      </c>
    </row>
    <row r="21" ht="43" customHeight="1" spans="1:7">
      <c r="A21" s="78" t="s">
        <v>3455</v>
      </c>
      <c r="B21" s="84" t="s">
        <v>3480</v>
      </c>
      <c r="C21" s="80" t="s">
        <v>3463</v>
      </c>
      <c r="D21" s="81" t="s">
        <v>3471</v>
      </c>
      <c r="E21" s="81" t="s">
        <v>3471</v>
      </c>
      <c r="F21" s="81" t="s">
        <v>3459</v>
      </c>
      <c r="G21" s="82">
        <v>150.1361</v>
      </c>
    </row>
    <row r="22" ht="43" customHeight="1" spans="1:7">
      <c r="A22" s="78" t="s">
        <v>3455</v>
      </c>
      <c r="B22" s="83" t="s">
        <v>3481</v>
      </c>
      <c r="C22" s="80" t="s">
        <v>3463</v>
      </c>
      <c r="D22" s="81" t="s">
        <v>3469</v>
      </c>
      <c r="E22" s="81" t="s">
        <v>3469</v>
      </c>
      <c r="F22" s="81" t="s">
        <v>3459</v>
      </c>
      <c r="G22" s="82">
        <v>142.96</v>
      </c>
    </row>
    <row r="23" ht="43" customHeight="1" spans="1:7">
      <c r="A23" s="78" t="s">
        <v>3455</v>
      </c>
      <c r="B23" s="83" t="s">
        <v>3482</v>
      </c>
      <c r="C23" s="80" t="s">
        <v>3463</v>
      </c>
      <c r="D23" s="81" t="s">
        <v>3464</v>
      </c>
      <c r="E23" s="81" t="s">
        <v>3464</v>
      </c>
      <c r="F23" s="81" t="s">
        <v>3459</v>
      </c>
      <c r="G23" s="82">
        <v>135</v>
      </c>
    </row>
    <row r="24" ht="43" customHeight="1" spans="1:7">
      <c r="A24" s="78" t="s">
        <v>3455</v>
      </c>
      <c r="B24" s="83" t="s">
        <v>3483</v>
      </c>
      <c r="C24" s="80" t="s">
        <v>3463</v>
      </c>
      <c r="D24" s="81" t="s">
        <v>3471</v>
      </c>
      <c r="E24" s="81" t="s">
        <v>3471</v>
      </c>
      <c r="F24" s="81" t="s">
        <v>3459</v>
      </c>
      <c r="G24" s="82">
        <v>135</v>
      </c>
    </row>
    <row r="25" ht="43" customHeight="1" spans="1:7">
      <c r="A25" s="78" t="s">
        <v>3455</v>
      </c>
      <c r="B25" s="83" t="s">
        <v>3484</v>
      </c>
      <c r="C25" s="80" t="s">
        <v>3463</v>
      </c>
      <c r="D25" s="81" t="s">
        <v>3471</v>
      </c>
      <c r="E25" s="81" t="s">
        <v>3471</v>
      </c>
      <c r="F25" s="81" t="s">
        <v>3459</v>
      </c>
      <c r="G25" s="82">
        <v>142.3347</v>
      </c>
    </row>
    <row r="26" ht="43" customHeight="1" spans="1:7">
      <c r="A26" s="78" t="s">
        <v>3455</v>
      </c>
      <c r="B26" s="83" t="s">
        <v>3485</v>
      </c>
      <c r="C26" s="80" t="s">
        <v>3463</v>
      </c>
      <c r="D26" s="81" t="s">
        <v>3471</v>
      </c>
      <c r="E26" s="81" t="s">
        <v>3471</v>
      </c>
      <c r="F26" s="81" t="s">
        <v>3459</v>
      </c>
      <c r="G26" s="82">
        <v>210</v>
      </c>
    </row>
    <row r="27" ht="43" customHeight="1" spans="1:7">
      <c r="A27" s="78" t="s">
        <v>3455</v>
      </c>
      <c r="B27" s="83" t="s">
        <v>3486</v>
      </c>
      <c r="C27" s="80" t="s">
        <v>3463</v>
      </c>
      <c r="D27" s="81" t="s">
        <v>3471</v>
      </c>
      <c r="E27" s="81" t="s">
        <v>3471</v>
      </c>
      <c r="F27" s="81" t="s">
        <v>3459</v>
      </c>
      <c r="G27" s="82">
        <v>221.5</v>
      </c>
    </row>
    <row r="28" ht="43" customHeight="1" spans="1:7">
      <c r="A28" s="78" t="s">
        <v>3455</v>
      </c>
      <c r="B28" s="83" t="s">
        <v>3487</v>
      </c>
      <c r="C28" s="80" t="s">
        <v>3463</v>
      </c>
      <c r="D28" s="81" t="s">
        <v>3488</v>
      </c>
      <c r="E28" s="81" t="s">
        <v>3488</v>
      </c>
      <c r="F28" s="81" t="s">
        <v>3459</v>
      </c>
      <c r="G28" s="82">
        <v>187.029</v>
      </c>
    </row>
    <row r="29" ht="43" customHeight="1" spans="1:7">
      <c r="A29" s="78" t="s">
        <v>3455</v>
      </c>
      <c r="B29" s="83" t="s">
        <v>3483</v>
      </c>
      <c r="C29" s="80" t="s">
        <v>3463</v>
      </c>
      <c r="D29" s="81" t="s">
        <v>3471</v>
      </c>
      <c r="E29" s="81" t="s">
        <v>3471</v>
      </c>
      <c r="F29" s="81" t="s">
        <v>3459</v>
      </c>
      <c r="G29" s="82">
        <v>180</v>
      </c>
    </row>
    <row r="30" ht="43" customHeight="1" spans="1:7">
      <c r="A30" s="78" t="s">
        <v>3455</v>
      </c>
      <c r="B30" s="79" t="s">
        <v>3489</v>
      </c>
      <c r="C30" s="80" t="s">
        <v>3490</v>
      </c>
      <c r="D30" s="81" t="s">
        <v>3491</v>
      </c>
      <c r="E30" s="81" t="s">
        <v>3491</v>
      </c>
      <c r="F30" s="81" t="s">
        <v>3459</v>
      </c>
      <c r="G30" s="82">
        <v>159.642216</v>
      </c>
    </row>
    <row r="31" ht="43" customHeight="1" spans="1:7">
      <c r="A31" s="78" t="s">
        <v>3455</v>
      </c>
      <c r="B31" s="79" t="s">
        <v>3492</v>
      </c>
      <c r="C31" s="80" t="s">
        <v>3490</v>
      </c>
      <c r="D31" s="81" t="s">
        <v>3469</v>
      </c>
      <c r="E31" s="81" t="s">
        <v>3469</v>
      </c>
      <c r="F31" s="81" t="s">
        <v>3459</v>
      </c>
      <c r="G31" s="82">
        <v>237.05858</v>
      </c>
    </row>
    <row r="32" ht="43" customHeight="1" spans="1:7">
      <c r="A32" s="78" t="s">
        <v>3455</v>
      </c>
      <c r="B32" s="79" t="s">
        <v>3493</v>
      </c>
      <c r="C32" s="80" t="s">
        <v>3490</v>
      </c>
      <c r="D32" s="81" t="s">
        <v>3469</v>
      </c>
      <c r="E32" s="81" t="s">
        <v>3469</v>
      </c>
      <c r="F32" s="81" t="s">
        <v>3459</v>
      </c>
      <c r="G32" s="82">
        <v>275.657446</v>
      </c>
    </row>
    <row r="33" ht="43" customHeight="1" spans="1:7">
      <c r="A33" s="78" t="s">
        <v>3455</v>
      </c>
      <c r="B33" s="79" t="s">
        <v>3494</v>
      </c>
      <c r="C33" s="80" t="s">
        <v>3490</v>
      </c>
      <c r="D33" s="81" t="s">
        <v>3464</v>
      </c>
      <c r="E33" s="81" t="s">
        <v>3464</v>
      </c>
      <c r="F33" s="81" t="s">
        <v>3459</v>
      </c>
      <c r="G33" s="82">
        <v>300</v>
      </c>
    </row>
    <row r="34" ht="43" customHeight="1" spans="1:7">
      <c r="A34" s="78" t="s">
        <v>3455</v>
      </c>
      <c r="B34" s="79" t="s">
        <v>3493</v>
      </c>
      <c r="C34" s="80" t="s">
        <v>3490</v>
      </c>
      <c r="D34" s="81" t="s">
        <v>3469</v>
      </c>
      <c r="E34" s="81" t="s">
        <v>3469</v>
      </c>
      <c r="F34" s="81" t="s">
        <v>3459</v>
      </c>
      <c r="G34" s="82">
        <v>121.8365</v>
      </c>
    </row>
    <row r="35" ht="43" customHeight="1" spans="1:7">
      <c r="A35" s="78" t="s">
        <v>3455</v>
      </c>
      <c r="B35" s="79" t="s">
        <v>3495</v>
      </c>
      <c r="C35" s="80" t="s">
        <v>3490</v>
      </c>
      <c r="D35" s="81" t="s">
        <v>3464</v>
      </c>
      <c r="E35" s="81" t="s">
        <v>3464</v>
      </c>
      <c r="F35" s="81" t="s">
        <v>3459</v>
      </c>
      <c r="G35" s="82">
        <v>254.278</v>
      </c>
    </row>
    <row r="36" ht="43" customHeight="1" spans="1:7">
      <c r="A36" s="78" t="s">
        <v>3455</v>
      </c>
      <c r="B36" s="83" t="s">
        <v>3496</v>
      </c>
      <c r="C36" s="80" t="s">
        <v>3490</v>
      </c>
      <c r="D36" s="81" t="s">
        <v>3497</v>
      </c>
      <c r="E36" s="81" t="s">
        <v>3497</v>
      </c>
      <c r="F36" s="81" t="s">
        <v>3459</v>
      </c>
      <c r="G36" s="82">
        <v>50</v>
      </c>
    </row>
    <row r="37" ht="43" customHeight="1" spans="1:7">
      <c r="A37" s="78" t="s">
        <v>3455</v>
      </c>
      <c r="B37" s="83" t="s">
        <v>3498</v>
      </c>
      <c r="C37" s="80" t="s">
        <v>3490</v>
      </c>
      <c r="D37" s="81" t="s">
        <v>3499</v>
      </c>
      <c r="E37" s="81" t="s">
        <v>3499</v>
      </c>
      <c r="F37" s="81" t="s">
        <v>3459</v>
      </c>
      <c r="G37" s="82">
        <v>66.191337</v>
      </c>
    </row>
    <row r="38" ht="43" customHeight="1" spans="1:7">
      <c r="A38" s="78" t="s">
        <v>3455</v>
      </c>
      <c r="B38" s="83" t="s">
        <v>3498</v>
      </c>
      <c r="C38" s="80" t="s">
        <v>3490</v>
      </c>
      <c r="D38" s="81" t="s">
        <v>3499</v>
      </c>
      <c r="E38" s="81" t="s">
        <v>3499</v>
      </c>
      <c r="F38" s="81" t="s">
        <v>3459</v>
      </c>
      <c r="G38" s="82">
        <v>60</v>
      </c>
    </row>
    <row r="39" ht="43" customHeight="1" spans="1:7">
      <c r="A39" s="78" t="s">
        <v>3455</v>
      </c>
      <c r="B39" s="83" t="s">
        <v>3500</v>
      </c>
      <c r="C39" s="80" t="s">
        <v>3490</v>
      </c>
      <c r="D39" s="81" t="s">
        <v>3499</v>
      </c>
      <c r="E39" s="81" t="s">
        <v>3499</v>
      </c>
      <c r="F39" s="81" t="s">
        <v>3459</v>
      </c>
      <c r="G39" s="82">
        <v>52.875738</v>
      </c>
    </row>
    <row r="40" ht="43" customHeight="1" spans="1:7">
      <c r="A40" s="78" t="s">
        <v>3455</v>
      </c>
      <c r="B40" s="83" t="s">
        <v>3501</v>
      </c>
      <c r="C40" s="80" t="s">
        <v>3490</v>
      </c>
      <c r="D40" s="81" t="s">
        <v>3499</v>
      </c>
      <c r="E40" s="81" t="s">
        <v>3499</v>
      </c>
      <c r="F40" s="81" t="s">
        <v>3459</v>
      </c>
      <c r="G40" s="82">
        <v>68.8172</v>
      </c>
    </row>
    <row r="41" ht="43" customHeight="1" spans="1:7">
      <c r="A41" s="78" t="s">
        <v>3455</v>
      </c>
      <c r="B41" s="83" t="s">
        <v>3502</v>
      </c>
      <c r="C41" s="80" t="s">
        <v>3490</v>
      </c>
      <c r="D41" s="81" t="s">
        <v>3469</v>
      </c>
      <c r="E41" s="81" t="s">
        <v>3469</v>
      </c>
      <c r="F41" s="81" t="s">
        <v>3459</v>
      </c>
      <c r="G41" s="82">
        <v>58.7644</v>
      </c>
    </row>
    <row r="42" ht="43" customHeight="1" spans="1:7">
      <c r="A42" s="78" t="s">
        <v>3455</v>
      </c>
      <c r="B42" s="83" t="s">
        <v>3503</v>
      </c>
      <c r="C42" s="80" t="s">
        <v>3490</v>
      </c>
      <c r="D42" s="81" t="s">
        <v>3469</v>
      </c>
      <c r="E42" s="81" t="s">
        <v>3469</v>
      </c>
      <c r="F42" s="81" t="s">
        <v>3459</v>
      </c>
      <c r="G42" s="82">
        <v>60.38</v>
      </c>
    </row>
    <row r="43" ht="43" customHeight="1" spans="1:7">
      <c r="A43" s="78" t="s">
        <v>3455</v>
      </c>
      <c r="B43" s="83" t="s">
        <v>3504</v>
      </c>
      <c r="C43" s="80" t="s">
        <v>3490</v>
      </c>
      <c r="D43" s="81" t="s">
        <v>3469</v>
      </c>
      <c r="E43" s="81" t="s">
        <v>3469</v>
      </c>
      <c r="F43" s="81" t="s">
        <v>3459</v>
      </c>
      <c r="G43" s="82">
        <v>73.7048</v>
      </c>
    </row>
    <row r="44" ht="43" customHeight="1" spans="1:7">
      <c r="A44" s="78" t="s">
        <v>3455</v>
      </c>
      <c r="B44" s="79" t="s">
        <v>3505</v>
      </c>
      <c r="C44" s="80" t="s">
        <v>3490</v>
      </c>
      <c r="D44" s="81" t="s">
        <v>3506</v>
      </c>
      <c r="E44" s="81" t="s">
        <v>3506</v>
      </c>
      <c r="F44" s="81" t="s">
        <v>3459</v>
      </c>
      <c r="G44" s="82">
        <v>1400</v>
      </c>
    </row>
    <row r="45" ht="43" customHeight="1" spans="1:7">
      <c r="A45" s="78" t="s">
        <v>3455</v>
      </c>
      <c r="B45" s="79" t="s">
        <v>3505</v>
      </c>
      <c r="C45" s="80" t="s">
        <v>3490</v>
      </c>
      <c r="D45" s="81" t="s">
        <v>3506</v>
      </c>
      <c r="E45" s="81" t="s">
        <v>3506</v>
      </c>
      <c r="F45" s="81" t="s">
        <v>3459</v>
      </c>
      <c r="G45" s="82">
        <v>500</v>
      </c>
    </row>
    <row r="46" ht="43" customHeight="1" spans="1:7">
      <c r="A46" s="78" t="s">
        <v>3455</v>
      </c>
      <c r="B46" s="79" t="s">
        <v>3507</v>
      </c>
      <c r="C46" s="80" t="s">
        <v>3490</v>
      </c>
      <c r="D46" s="81" t="s">
        <v>3469</v>
      </c>
      <c r="E46" s="81" t="s">
        <v>3469</v>
      </c>
      <c r="F46" s="81" t="s">
        <v>3459</v>
      </c>
      <c r="G46" s="82">
        <v>126.8829</v>
      </c>
    </row>
    <row r="47" ht="43" customHeight="1" spans="1:7">
      <c r="A47" s="78" t="s">
        <v>3455</v>
      </c>
      <c r="B47" s="79" t="s">
        <v>3508</v>
      </c>
      <c r="C47" s="80" t="s">
        <v>3490</v>
      </c>
      <c r="D47" s="81" t="s">
        <v>3509</v>
      </c>
      <c r="E47" s="81" t="s">
        <v>3509</v>
      </c>
      <c r="F47" s="81" t="s">
        <v>3459</v>
      </c>
      <c r="G47" s="82">
        <v>400.032372</v>
      </c>
    </row>
    <row r="48" ht="43" customHeight="1" spans="1:7">
      <c r="A48" s="78" t="s">
        <v>3455</v>
      </c>
      <c r="B48" s="79" t="s">
        <v>3508</v>
      </c>
      <c r="C48" s="80" t="s">
        <v>3490</v>
      </c>
      <c r="D48" s="81" t="s">
        <v>3509</v>
      </c>
      <c r="E48" s="81" t="s">
        <v>3509</v>
      </c>
      <c r="F48" s="81" t="s">
        <v>3459</v>
      </c>
      <c r="G48" s="82">
        <v>668.3896</v>
      </c>
    </row>
    <row r="49" ht="43" customHeight="1" spans="1:7">
      <c r="A49" s="78" t="s">
        <v>3455</v>
      </c>
      <c r="B49" s="79" t="s">
        <v>3510</v>
      </c>
      <c r="C49" s="80" t="s">
        <v>3490</v>
      </c>
      <c r="D49" s="81" t="s">
        <v>3469</v>
      </c>
      <c r="E49" s="81" t="s">
        <v>3469</v>
      </c>
      <c r="F49" s="81" t="s">
        <v>3459</v>
      </c>
      <c r="G49" s="82">
        <v>1079.9296</v>
      </c>
    </row>
    <row r="50" ht="43" customHeight="1" spans="1:7">
      <c r="A50" s="78" t="s">
        <v>3455</v>
      </c>
      <c r="B50" s="79" t="s">
        <v>3510</v>
      </c>
      <c r="C50" s="80" t="s">
        <v>3490</v>
      </c>
      <c r="D50" s="81" t="s">
        <v>3469</v>
      </c>
      <c r="E50" s="81" t="s">
        <v>3469</v>
      </c>
      <c r="F50" s="81" t="s">
        <v>3459</v>
      </c>
      <c r="G50" s="82">
        <v>105.207835</v>
      </c>
    </row>
    <row r="51" ht="43" customHeight="1" spans="1:7">
      <c r="A51" s="78" t="s">
        <v>3455</v>
      </c>
      <c r="B51" s="79" t="s">
        <v>3510</v>
      </c>
      <c r="C51" s="80" t="s">
        <v>3490</v>
      </c>
      <c r="D51" s="81" t="s">
        <v>3469</v>
      </c>
      <c r="E51" s="81" t="s">
        <v>3469</v>
      </c>
      <c r="F51" s="81" t="s">
        <v>3459</v>
      </c>
      <c r="G51" s="82">
        <v>183.384554</v>
      </c>
    </row>
    <row r="52" ht="43" customHeight="1" spans="1:7">
      <c r="A52" s="78" t="s">
        <v>3455</v>
      </c>
      <c r="B52" s="79" t="s">
        <v>3511</v>
      </c>
      <c r="C52" s="80" t="s">
        <v>3490</v>
      </c>
      <c r="D52" s="81" t="s">
        <v>3469</v>
      </c>
      <c r="E52" s="81" t="s">
        <v>3469</v>
      </c>
      <c r="F52" s="81" t="s">
        <v>3459</v>
      </c>
      <c r="G52" s="82">
        <v>358.84</v>
      </c>
    </row>
    <row r="53" ht="43" customHeight="1" spans="1:7">
      <c r="A53" s="78" t="s">
        <v>3455</v>
      </c>
      <c r="B53" s="79" t="s">
        <v>3511</v>
      </c>
      <c r="C53" s="80" t="s">
        <v>3490</v>
      </c>
      <c r="D53" s="81" t="s">
        <v>3469</v>
      </c>
      <c r="E53" s="81" t="s">
        <v>3469</v>
      </c>
      <c r="F53" s="81" t="s">
        <v>3459</v>
      </c>
      <c r="G53" s="82">
        <v>142.44942</v>
      </c>
    </row>
    <row r="54" ht="43" customHeight="1" spans="1:7">
      <c r="A54" s="78" t="s">
        <v>3455</v>
      </c>
      <c r="B54" s="79" t="s">
        <v>3512</v>
      </c>
      <c r="C54" s="80" t="s">
        <v>3490</v>
      </c>
      <c r="D54" s="81" t="s">
        <v>3509</v>
      </c>
      <c r="E54" s="81" t="s">
        <v>3509</v>
      </c>
      <c r="F54" s="81" t="s">
        <v>3459</v>
      </c>
      <c r="G54" s="82">
        <v>140</v>
      </c>
    </row>
    <row r="55" ht="43" customHeight="1" spans="1:7">
      <c r="A55" s="78" t="s">
        <v>3455</v>
      </c>
      <c r="B55" s="79" t="s">
        <v>3512</v>
      </c>
      <c r="C55" s="80" t="s">
        <v>3490</v>
      </c>
      <c r="D55" s="81" t="s">
        <v>3509</v>
      </c>
      <c r="E55" s="81" t="s">
        <v>3509</v>
      </c>
      <c r="F55" s="81" t="s">
        <v>3459</v>
      </c>
      <c r="G55" s="82">
        <v>170</v>
      </c>
    </row>
    <row r="56" ht="43" customHeight="1" spans="1:7">
      <c r="A56" s="78" t="s">
        <v>3455</v>
      </c>
      <c r="B56" s="79" t="s">
        <v>3513</v>
      </c>
      <c r="C56" s="80" t="s">
        <v>3490</v>
      </c>
      <c r="D56" s="81" t="s">
        <v>3509</v>
      </c>
      <c r="E56" s="81" t="s">
        <v>3509</v>
      </c>
      <c r="F56" s="81" t="s">
        <v>3459</v>
      </c>
      <c r="G56" s="82">
        <v>162.23</v>
      </c>
    </row>
    <row r="57" ht="43" customHeight="1" spans="1:7">
      <c r="A57" s="78" t="s">
        <v>3455</v>
      </c>
      <c r="B57" s="79" t="s">
        <v>3514</v>
      </c>
      <c r="C57" s="80" t="s">
        <v>3490</v>
      </c>
      <c r="D57" s="81" t="s">
        <v>3469</v>
      </c>
      <c r="E57" s="81" t="s">
        <v>3469</v>
      </c>
      <c r="F57" s="81" t="s">
        <v>3459</v>
      </c>
      <c r="G57" s="82">
        <v>238.6</v>
      </c>
    </row>
    <row r="58" ht="43" customHeight="1" spans="1:7">
      <c r="A58" s="78" t="s">
        <v>3455</v>
      </c>
      <c r="B58" s="83" t="s">
        <v>3515</v>
      </c>
      <c r="C58" s="80" t="s">
        <v>3490</v>
      </c>
      <c r="D58" s="81" t="s">
        <v>3469</v>
      </c>
      <c r="E58" s="81" t="s">
        <v>3469</v>
      </c>
      <c r="F58" s="81" t="s">
        <v>3459</v>
      </c>
      <c r="G58" s="82">
        <v>342.8225</v>
      </c>
    </row>
    <row r="59" ht="43" customHeight="1" spans="1:7">
      <c r="A59" s="78" t="s">
        <v>3455</v>
      </c>
      <c r="B59" s="83" t="s">
        <v>3515</v>
      </c>
      <c r="C59" s="80" t="s">
        <v>3490</v>
      </c>
      <c r="D59" s="81" t="s">
        <v>3469</v>
      </c>
      <c r="E59" s="81" t="s">
        <v>3469</v>
      </c>
      <c r="F59" s="81" t="s">
        <v>3459</v>
      </c>
      <c r="G59" s="82">
        <v>253.16</v>
      </c>
    </row>
    <row r="60" ht="43" customHeight="1" spans="1:7">
      <c r="A60" s="78" t="s">
        <v>3455</v>
      </c>
      <c r="B60" s="83" t="s">
        <v>3515</v>
      </c>
      <c r="C60" s="80" t="s">
        <v>3490</v>
      </c>
      <c r="D60" s="81" t="s">
        <v>3469</v>
      </c>
      <c r="E60" s="81" t="s">
        <v>3469</v>
      </c>
      <c r="F60" s="81" t="s">
        <v>3459</v>
      </c>
      <c r="G60" s="82">
        <v>272.642319</v>
      </c>
    </row>
    <row r="61" ht="43" customHeight="1" spans="1:7">
      <c r="A61" s="78" t="s">
        <v>3455</v>
      </c>
      <c r="B61" s="83" t="s">
        <v>3516</v>
      </c>
      <c r="C61" s="80" t="s">
        <v>3490</v>
      </c>
      <c r="D61" s="81" t="s">
        <v>3469</v>
      </c>
      <c r="E61" s="81" t="s">
        <v>3469</v>
      </c>
      <c r="F61" s="81" t="s">
        <v>3459</v>
      </c>
      <c r="G61" s="82">
        <v>260.334</v>
      </c>
    </row>
    <row r="62" ht="43" customHeight="1" spans="1:7">
      <c r="A62" s="78" t="s">
        <v>3455</v>
      </c>
      <c r="B62" s="83" t="s">
        <v>3517</v>
      </c>
      <c r="C62" s="80" t="s">
        <v>3518</v>
      </c>
      <c r="D62" s="81" t="s">
        <v>3519</v>
      </c>
      <c r="E62" s="81" t="s">
        <v>3519</v>
      </c>
      <c r="F62" s="81" t="s">
        <v>3459</v>
      </c>
      <c r="G62" s="82">
        <v>55.7475</v>
      </c>
    </row>
    <row r="63" ht="43" customHeight="1" spans="1:7">
      <c r="A63" s="78" t="s">
        <v>3455</v>
      </c>
      <c r="B63" s="83" t="s">
        <v>3517</v>
      </c>
      <c r="C63" s="80" t="s">
        <v>3518</v>
      </c>
      <c r="D63" s="81" t="s">
        <v>3519</v>
      </c>
      <c r="E63" s="81" t="s">
        <v>3519</v>
      </c>
      <c r="F63" s="81" t="s">
        <v>3459</v>
      </c>
      <c r="G63" s="82">
        <v>45.575</v>
      </c>
    </row>
    <row r="64" ht="43" customHeight="1" spans="1:7">
      <c r="A64" s="78" t="s">
        <v>3455</v>
      </c>
      <c r="B64" s="83" t="s">
        <v>3517</v>
      </c>
      <c r="C64" s="80" t="s">
        <v>3518</v>
      </c>
      <c r="D64" s="81" t="s">
        <v>3519</v>
      </c>
      <c r="E64" s="81" t="s">
        <v>3519</v>
      </c>
      <c r="F64" s="81" t="s">
        <v>3459</v>
      </c>
      <c r="G64" s="82">
        <v>19.2898</v>
      </c>
    </row>
    <row r="65" ht="43" customHeight="1" spans="1:7">
      <c r="A65" s="78" t="s">
        <v>3455</v>
      </c>
      <c r="B65" s="83" t="s">
        <v>3517</v>
      </c>
      <c r="C65" s="80" t="s">
        <v>3518</v>
      </c>
      <c r="D65" s="81" t="s">
        <v>3519</v>
      </c>
      <c r="E65" s="81" t="s">
        <v>3519</v>
      </c>
      <c r="F65" s="81" t="s">
        <v>3459</v>
      </c>
      <c r="G65" s="82">
        <v>29.7102</v>
      </c>
    </row>
    <row r="66" ht="43" customHeight="1" spans="1:7">
      <c r="A66" s="78" t="s">
        <v>3455</v>
      </c>
      <c r="B66" s="83" t="s">
        <v>3517</v>
      </c>
      <c r="C66" s="80" t="s">
        <v>3518</v>
      </c>
      <c r="D66" s="81" t="s">
        <v>3519</v>
      </c>
      <c r="E66" s="81" t="s">
        <v>3519</v>
      </c>
      <c r="F66" s="81" t="s">
        <v>3459</v>
      </c>
      <c r="G66" s="82">
        <v>28.9089</v>
      </c>
    </row>
    <row r="67" ht="43" customHeight="1" spans="1:7">
      <c r="A67" s="78" t="s">
        <v>3455</v>
      </c>
      <c r="B67" s="83" t="s">
        <v>3517</v>
      </c>
      <c r="C67" s="80" t="s">
        <v>3518</v>
      </c>
      <c r="D67" s="81" t="s">
        <v>3519</v>
      </c>
      <c r="E67" s="81" t="s">
        <v>3519</v>
      </c>
      <c r="F67" s="81" t="s">
        <v>3459</v>
      </c>
      <c r="G67" s="82">
        <v>112.822537</v>
      </c>
    </row>
    <row r="68" ht="43" customHeight="1" spans="1:7">
      <c r="A68" s="78" t="s">
        <v>3455</v>
      </c>
      <c r="B68" s="83" t="s">
        <v>3517</v>
      </c>
      <c r="C68" s="80" t="s">
        <v>3518</v>
      </c>
      <c r="D68" s="81" t="s">
        <v>3519</v>
      </c>
      <c r="E68" s="81" t="s">
        <v>3519</v>
      </c>
      <c r="F68" s="81" t="s">
        <v>3459</v>
      </c>
      <c r="G68" s="82">
        <v>14.88</v>
      </c>
    </row>
    <row r="69" ht="43" customHeight="1" spans="1:7">
      <c r="A69" s="78" t="s">
        <v>3455</v>
      </c>
      <c r="B69" s="83" t="s">
        <v>3520</v>
      </c>
      <c r="C69" s="80" t="s">
        <v>3518</v>
      </c>
      <c r="D69" s="81" t="s">
        <v>3469</v>
      </c>
      <c r="E69" s="81" t="s">
        <v>3469</v>
      </c>
      <c r="F69" s="81" t="s">
        <v>3459</v>
      </c>
      <c r="G69" s="82">
        <v>100</v>
      </c>
    </row>
    <row r="70" ht="43" customHeight="1" spans="1:7">
      <c r="A70" s="78" t="s">
        <v>3455</v>
      </c>
      <c r="B70" s="83" t="s">
        <v>3521</v>
      </c>
      <c r="C70" s="80" t="s">
        <v>3518</v>
      </c>
      <c r="D70" s="81" t="s">
        <v>3469</v>
      </c>
      <c r="E70" s="81" t="s">
        <v>3469</v>
      </c>
      <c r="F70" s="81" t="s">
        <v>3459</v>
      </c>
      <c r="G70" s="82">
        <v>80.1219</v>
      </c>
    </row>
    <row r="71" ht="43" customHeight="1" spans="1:7">
      <c r="A71" s="78" t="s">
        <v>3455</v>
      </c>
      <c r="B71" s="83" t="s">
        <v>3522</v>
      </c>
      <c r="C71" s="80" t="s">
        <v>3518</v>
      </c>
      <c r="D71" s="81" t="s">
        <v>3469</v>
      </c>
      <c r="E71" s="81" t="s">
        <v>3469</v>
      </c>
      <c r="F71" s="81" t="s">
        <v>3459</v>
      </c>
      <c r="G71" s="82">
        <v>10.8404</v>
      </c>
    </row>
    <row r="72" ht="43" customHeight="1" spans="1:7">
      <c r="A72" s="78" t="s">
        <v>3455</v>
      </c>
      <c r="B72" s="83" t="s">
        <v>3523</v>
      </c>
      <c r="C72" s="80" t="s">
        <v>3518</v>
      </c>
      <c r="D72" s="81" t="s">
        <v>3469</v>
      </c>
      <c r="E72" s="81" t="s">
        <v>3469</v>
      </c>
      <c r="F72" s="81" t="s">
        <v>3459</v>
      </c>
      <c r="G72" s="82">
        <v>11.74</v>
      </c>
    </row>
    <row r="73" ht="43" customHeight="1" spans="1:7">
      <c r="A73" s="78" t="s">
        <v>3455</v>
      </c>
      <c r="B73" s="83" t="s">
        <v>3520</v>
      </c>
      <c r="C73" s="80" t="s">
        <v>3518</v>
      </c>
      <c r="D73" s="81" t="s">
        <v>3469</v>
      </c>
      <c r="E73" s="81" t="s">
        <v>3469</v>
      </c>
      <c r="F73" s="81" t="s">
        <v>3459</v>
      </c>
      <c r="G73" s="82">
        <v>294.643563</v>
      </c>
    </row>
    <row r="74" ht="43" customHeight="1" spans="1:7">
      <c r="A74" s="78" t="s">
        <v>3455</v>
      </c>
      <c r="B74" s="83" t="s">
        <v>3521</v>
      </c>
      <c r="C74" s="80" t="s">
        <v>3518</v>
      </c>
      <c r="D74" s="81" t="s">
        <v>3469</v>
      </c>
      <c r="E74" s="81" t="s">
        <v>3469</v>
      </c>
      <c r="F74" s="81" t="s">
        <v>3459</v>
      </c>
      <c r="G74" s="82">
        <v>99.57</v>
      </c>
    </row>
    <row r="75" ht="43" customHeight="1" spans="1:7">
      <c r="A75" s="78" t="s">
        <v>3455</v>
      </c>
      <c r="B75" s="83" t="s">
        <v>3524</v>
      </c>
      <c r="C75" s="80" t="s">
        <v>3518</v>
      </c>
      <c r="D75" s="81" t="s">
        <v>3469</v>
      </c>
      <c r="E75" s="81" t="s">
        <v>3469</v>
      </c>
      <c r="F75" s="81" t="s">
        <v>3459</v>
      </c>
      <c r="G75" s="82">
        <v>15</v>
      </c>
    </row>
    <row r="76" ht="43" customHeight="1" spans="1:7">
      <c r="A76" s="78" t="s">
        <v>3455</v>
      </c>
      <c r="B76" s="83" t="s">
        <v>3525</v>
      </c>
      <c r="C76" s="80" t="s">
        <v>3518</v>
      </c>
      <c r="D76" s="81" t="s">
        <v>3469</v>
      </c>
      <c r="E76" s="81" t="s">
        <v>3469</v>
      </c>
      <c r="F76" s="81" t="s">
        <v>3459</v>
      </c>
      <c r="G76" s="82">
        <v>80</v>
      </c>
    </row>
    <row r="77" ht="43" customHeight="1" spans="1:7">
      <c r="A77" s="78" t="s">
        <v>3455</v>
      </c>
      <c r="B77" s="83" t="s">
        <v>3526</v>
      </c>
      <c r="C77" s="80" t="s">
        <v>3518</v>
      </c>
      <c r="D77" s="81" t="s">
        <v>3519</v>
      </c>
      <c r="E77" s="81" t="s">
        <v>3519</v>
      </c>
      <c r="F77" s="81" t="s">
        <v>3459</v>
      </c>
      <c r="G77" s="82">
        <v>25</v>
      </c>
    </row>
    <row r="78" ht="43" customHeight="1" spans="1:7">
      <c r="A78" s="78" t="s">
        <v>3455</v>
      </c>
      <c r="B78" s="84" t="s">
        <v>3527</v>
      </c>
      <c r="C78" s="80" t="s">
        <v>3463</v>
      </c>
      <c r="D78" s="81" t="s">
        <v>3528</v>
      </c>
      <c r="E78" s="81" t="s">
        <v>3528</v>
      </c>
      <c r="F78" s="81" t="s">
        <v>3459</v>
      </c>
      <c r="G78" s="82">
        <v>596.8741</v>
      </c>
    </row>
    <row r="79" ht="43" customHeight="1" spans="1:7">
      <c r="A79" s="78" t="s">
        <v>3455</v>
      </c>
      <c r="B79" s="84" t="s">
        <v>3527</v>
      </c>
      <c r="C79" s="80" t="s">
        <v>3463</v>
      </c>
      <c r="D79" s="81" t="s">
        <v>3528</v>
      </c>
      <c r="E79" s="81" t="s">
        <v>3528</v>
      </c>
      <c r="F79" s="81" t="s">
        <v>3459</v>
      </c>
      <c r="G79" s="82">
        <v>147.0766</v>
      </c>
    </row>
    <row r="80" ht="43" customHeight="1" spans="1:7">
      <c r="A80" s="78" t="s">
        <v>3455</v>
      </c>
      <c r="B80" s="84" t="s">
        <v>3527</v>
      </c>
      <c r="C80" s="80" t="s">
        <v>3463</v>
      </c>
      <c r="D80" s="81" t="s">
        <v>3528</v>
      </c>
      <c r="E80" s="81" t="s">
        <v>3528</v>
      </c>
      <c r="F80" s="81" t="s">
        <v>3459</v>
      </c>
      <c r="G80" s="82">
        <v>189.5733</v>
      </c>
    </row>
    <row r="81" ht="43" customHeight="1" spans="1:7">
      <c r="A81" s="78" t="s">
        <v>3455</v>
      </c>
      <c r="B81" s="84" t="s">
        <v>3527</v>
      </c>
      <c r="C81" s="80" t="s">
        <v>3463</v>
      </c>
      <c r="D81" s="81" t="s">
        <v>3528</v>
      </c>
      <c r="E81" s="81" t="s">
        <v>3528</v>
      </c>
      <c r="F81" s="81" t="s">
        <v>3459</v>
      </c>
      <c r="G81" s="82">
        <v>153.0055</v>
      </c>
    </row>
    <row r="82" ht="43" customHeight="1" spans="1:7">
      <c r="A82" s="78" t="s">
        <v>3455</v>
      </c>
      <c r="B82" s="84" t="s">
        <v>3529</v>
      </c>
      <c r="C82" s="80" t="s">
        <v>3530</v>
      </c>
      <c r="D82" s="81" t="s">
        <v>3531</v>
      </c>
      <c r="E82" s="81" t="s">
        <v>3531</v>
      </c>
      <c r="F82" s="81" t="s">
        <v>3459</v>
      </c>
      <c r="G82" s="82">
        <v>960</v>
      </c>
    </row>
    <row r="83" ht="43" customHeight="1" spans="1:7">
      <c r="A83" s="78" t="s">
        <v>3455</v>
      </c>
      <c r="B83" s="84" t="s">
        <v>3532</v>
      </c>
      <c r="C83" s="80" t="s">
        <v>3530</v>
      </c>
      <c r="D83" s="81" t="s">
        <v>3531</v>
      </c>
      <c r="E83" s="81" t="s">
        <v>3531</v>
      </c>
      <c r="F83" s="81" t="s">
        <v>3459</v>
      </c>
      <c r="G83" s="82">
        <v>296</v>
      </c>
    </row>
    <row r="84" ht="43" customHeight="1" spans="1:7">
      <c r="A84" s="78" t="s">
        <v>3455</v>
      </c>
      <c r="B84" s="84" t="s">
        <v>3533</v>
      </c>
      <c r="C84" s="80" t="s">
        <v>3530</v>
      </c>
      <c r="D84" s="81" t="s">
        <v>3531</v>
      </c>
      <c r="E84" s="81" t="s">
        <v>3531</v>
      </c>
      <c r="F84" s="81" t="s">
        <v>3459</v>
      </c>
      <c r="G84" s="82">
        <v>150</v>
      </c>
    </row>
    <row r="85" ht="43" customHeight="1" spans="1:7">
      <c r="A85" s="78" t="s">
        <v>3455</v>
      </c>
      <c r="B85" s="84" t="s">
        <v>3534</v>
      </c>
      <c r="C85" s="80" t="s">
        <v>3530</v>
      </c>
      <c r="D85" s="81" t="s">
        <v>3461</v>
      </c>
      <c r="E85" s="81" t="s">
        <v>3461</v>
      </c>
      <c r="F85" s="81" t="s">
        <v>3459</v>
      </c>
      <c r="G85" s="82">
        <v>132</v>
      </c>
    </row>
    <row r="86" ht="43" customHeight="1" spans="1:7">
      <c r="A86" s="78" t="s">
        <v>3455</v>
      </c>
      <c r="B86" s="84" t="s">
        <v>3535</v>
      </c>
      <c r="C86" s="80" t="s">
        <v>3530</v>
      </c>
      <c r="D86" s="81" t="s">
        <v>3531</v>
      </c>
      <c r="E86" s="81" t="s">
        <v>3531</v>
      </c>
      <c r="F86" s="81" t="s">
        <v>3459</v>
      </c>
      <c r="G86" s="82">
        <v>100</v>
      </c>
    </row>
    <row r="87" ht="43" customHeight="1" spans="1:7">
      <c r="A87" s="78" t="s">
        <v>3455</v>
      </c>
      <c r="B87" s="84" t="s">
        <v>3536</v>
      </c>
      <c r="C87" s="80" t="s">
        <v>3530</v>
      </c>
      <c r="D87" s="81" t="s">
        <v>3531</v>
      </c>
      <c r="E87" s="81" t="s">
        <v>3531</v>
      </c>
      <c r="F87" s="81" t="s">
        <v>3459</v>
      </c>
      <c r="G87" s="82">
        <v>55</v>
      </c>
    </row>
    <row r="88" ht="43" customHeight="1" spans="1:7">
      <c r="A88" s="78" t="s">
        <v>3455</v>
      </c>
      <c r="B88" s="84" t="s">
        <v>3537</v>
      </c>
      <c r="C88" s="80" t="s">
        <v>3538</v>
      </c>
      <c r="D88" s="81" t="s">
        <v>3539</v>
      </c>
      <c r="E88" s="81" t="s">
        <v>3539</v>
      </c>
      <c r="F88" s="81" t="s">
        <v>3459</v>
      </c>
      <c r="G88" s="82">
        <v>429.36</v>
      </c>
    </row>
    <row r="89" ht="43" customHeight="1" spans="1:7">
      <c r="A89" s="78" t="s">
        <v>3455</v>
      </c>
      <c r="B89" s="84" t="s">
        <v>3540</v>
      </c>
      <c r="C89" s="80" t="s">
        <v>3538</v>
      </c>
      <c r="D89" s="81" t="s">
        <v>3541</v>
      </c>
      <c r="E89" s="81" t="s">
        <v>3541</v>
      </c>
      <c r="F89" s="81" t="s">
        <v>3459</v>
      </c>
      <c r="G89" s="82">
        <v>215.96</v>
      </c>
    </row>
  </sheetData>
  <mergeCells count="2">
    <mergeCell ref="A1:G1"/>
    <mergeCell ref="A2:G2"/>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L44"/>
  <sheetViews>
    <sheetView tabSelected="1" workbookViewId="0">
      <pane ySplit="4" topLeftCell="A5" activePane="bottomLeft" state="frozen"/>
      <selection/>
      <selection pane="bottomLeft" activeCell="B6" sqref="B6"/>
    </sheetView>
  </sheetViews>
  <sheetFormatPr defaultColWidth="9" defaultRowHeight="13.5"/>
  <cols>
    <col min="1" max="1" width="11.125" style="48" customWidth="1"/>
    <col min="2" max="2" width="34" style="48" customWidth="1"/>
    <col min="3" max="3" width="23.25" style="48" customWidth="1"/>
    <col min="4" max="4" width="27" style="49" customWidth="1"/>
    <col min="5" max="5" width="25.75" style="48" customWidth="1"/>
    <col min="6" max="6" width="34.5" style="48" customWidth="1"/>
    <col min="7" max="7" width="23.875" style="50" customWidth="1"/>
    <col min="8" max="8" width="12.25" style="51" customWidth="1"/>
    <col min="9" max="9" width="15.25" style="48" customWidth="1"/>
    <col min="10" max="16383" width="9" style="47"/>
    <col min="16384" max="16384" width="9" style="52"/>
  </cols>
  <sheetData>
    <row r="1" s="47" customFormat="1" ht="39" customHeight="1" spans="1:10">
      <c r="A1" s="53" t="s">
        <v>3542</v>
      </c>
      <c r="B1" s="53"/>
      <c r="C1" s="53"/>
      <c r="D1" s="54"/>
      <c r="E1" s="55"/>
      <c r="F1" s="55"/>
      <c r="G1" s="56"/>
      <c r="H1" s="57"/>
      <c r="I1" s="55"/>
      <c r="J1" s="73"/>
    </row>
    <row r="2" s="47" customFormat="1" ht="19" customHeight="1" spans="1:9">
      <c r="A2" s="58" t="s">
        <v>3543</v>
      </c>
      <c r="B2" s="59"/>
      <c r="C2" s="59"/>
      <c r="D2" s="60"/>
      <c r="E2" s="48"/>
      <c r="F2" s="48"/>
      <c r="G2" s="61"/>
      <c r="H2" s="62"/>
      <c r="I2" s="61"/>
    </row>
    <row r="3" s="48" customFormat="1" ht="20" customHeight="1" spans="1:9">
      <c r="A3" s="63"/>
      <c r="B3" s="63"/>
      <c r="C3" s="63"/>
      <c r="D3" s="64"/>
      <c r="E3" s="63"/>
      <c r="F3" s="63"/>
      <c r="G3" s="63"/>
      <c r="H3" s="65"/>
      <c r="I3" s="74" t="s">
        <v>1782</v>
      </c>
    </row>
    <row r="4" s="48" customFormat="1" ht="42" customHeight="1" spans="1:9">
      <c r="A4" s="66" t="s">
        <v>3448</v>
      </c>
      <c r="B4" s="66" t="s">
        <v>3449</v>
      </c>
      <c r="C4" s="66" t="s">
        <v>3544</v>
      </c>
      <c r="D4" s="66" t="s">
        <v>3450</v>
      </c>
      <c r="E4" s="66" t="s">
        <v>3451</v>
      </c>
      <c r="F4" s="66" t="s">
        <v>3452</v>
      </c>
      <c r="G4" s="66" t="s">
        <v>3453</v>
      </c>
      <c r="H4" s="67" t="s">
        <v>3454</v>
      </c>
      <c r="I4" s="66" t="s">
        <v>3545</v>
      </c>
    </row>
    <row r="5" s="47" customFormat="1" ht="43" customHeight="1" spans="1:9">
      <c r="A5" s="68" t="s">
        <v>3455</v>
      </c>
      <c r="B5" s="68" t="s">
        <v>3546</v>
      </c>
      <c r="C5" s="68" t="s">
        <v>3547</v>
      </c>
      <c r="D5" s="68" t="s">
        <v>3548</v>
      </c>
      <c r="E5" s="68" t="s">
        <v>3549</v>
      </c>
      <c r="F5" s="68" t="s">
        <v>3550</v>
      </c>
      <c r="G5" s="68" t="s">
        <v>3551</v>
      </c>
      <c r="H5" s="69">
        <v>22700</v>
      </c>
      <c r="I5" s="75">
        <v>45436</v>
      </c>
    </row>
    <row r="6" s="47" customFormat="1" ht="43" customHeight="1" spans="1:9">
      <c r="A6" s="68" t="s">
        <v>3552</v>
      </c>
      <c r="B6" s="68" t="s">
        <v>3553</v>
      </c>
      <c r="C6" s="68" t="s">
        <v>3554</v>
      </c>
      <c r="D6" s="68" t="s">
        <v>3555</v>
      </c>
      <c r="E6" s="68" t="s">
        <v>3549</v>
      </c>
      <c r="F6" s="68" t="s">
        <v>3550</v>
      </c>
      <c r="G6" s="68" t="s">
        <v>3551</v>
      </c>
      <c r="H6" s="69">
        <v>14700</v>
      </c>
      <c r="I6" s="75">
        <v>45436</v>
      </c>
    </row>
    <row r="7" s="47" customFormat="1" ht="43" customHeight="1" spans="1:9">
      <c r="A7" s="68" t="s">
        <v>3455</v>
      </c>
      <c r="B7" s="68" t="s">
        <v>3556</v>
      </c>
      <c r="C7" s="68" t="s">
        <v>3557</v>
      </c>
      <c r="D7" s="68" t="s">
        <v>3558</v>
      </c>
      <c r="E7" s="68" t="s">
        <v>3549</v>
      </c>
      <c r="F7" s="68" t="s">
        <v>3559</v>
      </c>
      <c r="G7" s="68" t="s">
        <v>3551</v>
      </c>
      <c r="H7" s="69">
        <v>8000</v>
      </c>
      <c r="I7" s="75">
        <v>45553</v>
      </c>
    </row>
    <row r="8" s="47" customFormat="1" ht="43" customHeight="1" spans="1:9">
      <c r="A8" s="68" t="s">
        <v>3455</v>
      </c>
      <c r="B8" s="68" t="s">
        <v>3560</v>
      </c>
      <c r="C8" s="68" t="s">
        <v>3561</v>
      </c>
      <c r="D8" s="68" t="s">
        <v>3555</v>
      </c>
      <c r="E8" s="68" t="s">
        <v>3549</v>
      </c>
      <c r="F8" s="68" t="s">
        <v>3562</v>
      </c>
      <c r="G8" s="68" t="s">
        <v>3551</v>
      </c>
      <c r="H8" s="69">
        <v>8000</v>
      </c>
      <c r="I8" s="75">
        <v>45534</v>
      </c>
    </row>
    <row r="9" s="47" customFormat="1" ht="43" customHeight="1" spans="1:9">
      <c r="A9" s="68" t="s">
        <v>3455</v>
      </c>
      <c r="B9" s="68" t="s">
        <v>3563</v>
      </c>
      <c r="C9" s="68" t="s">
        <v>3564</v>
      </c>
      <c r="D9" s="68" t="s">
        <v>3558</v>
      </c>
      <c r="E9" s="68" t="s">
        <v>3565</v>
      </c>
      <c r="F9" s="68" t="s">
        <v>3565</v>
      </c>
      <c r="G9" s="68" t="s">
        <v>3551</v>
      </c>
      <c r="H9" s="69">
        <v>2000</v>
      </c>
      <c r="I9" s="75">
        <v>45534</v>
      </c>
    </row>
    <row r="10" s="47" customFormat="1" ht="43" customHeight="1" spans="1:9">
      <c r="A10" s="68" t="s">
        <v>3552</v>
      </c>
      <c r="B10" s="68" t="s">
        <v>3566</v>
      </c>
      <c r="C10" s="68" t="s">
        <v>3567</v>
      </c>
      <c r="D10" s="68" t="s">
        <v>3548</v>
      </c>
      <c r="E10" s="68" t="s">
        <v>3549</v>
      </c>
      <c r="F10" s="68" t="s">
        <v>3550</v>
      </c>
      <c r="G10" s="68" t="s">
        <v>3551</v>
      </c>
      <c r="H10" s="69">
        <v>11000</v>
      </c>
      <c r="I10" s="75">
        <v>45534</v>
      </c>
    </row>
    <row r="11" s="47" customFormat="1" ht="43" customHeight="1" spans="1:9">
      <c r="A11" s="68" t="s">
        <v>3552</v>
      </c>
      <c r="B11" s="68" t="s">
        <v>3568</v>
      </c>
      <c r="C11" s="68" t="s">
        <v>3569</v>
      </c>
      <c r="D11" s="68" t="s">
        <v>3548</v>
      </c>
      <c r="E11" s="68" t="s">
        <v>3549</v>
      </c>
      <c r="F11" s="68" t="s">
        <v>3550</v>
      </c>
      <c r="G11" s="68" t="s">
        <v>3551</v>
      </c>
      <c r="H11" s="69">
        <v>3600</v>
      </c>
      <c r="I11" s="75">
        <v>45534</v>
      </c>
    </row>
    <row r="12" s="47" customFormat="1" ht="43" customHeight="1" spans="1:9">
      <c r="A12" s="68" t="s">
        <v>3455</v>
      </c>
      <c r="B12" s="68" t="s">
        <v>3570</v>
      </c>
      <c r="C12" s="68" t="s">
        <v>3571</v>
      </c>
      <c r="D12" s="68" t="s">
        <v>2537</v>
      </c>
      <c r="E12" s="68" t="s">
        <v>3565</v>
      </c>
      <c r="F12" s="68" t="s">
        <v>3565</v>
      </c>
      <c r="G12" s="68" t="s">
        <v>3551</v>
      </c>
      <c r="H12" s="69">
        <v>2000</v>
      </c>
      <c r="I12" s="75">
        <v>45534</v>
      </c>
    </row>
    <row r="13" s="47" customFormat="1" ht="43" customHeight="1" spans="1:9">
      <c r="A13" s="68" t="s">
        <v>3552</v>
      </c>
      <c r="B13" s="68" t="s">
        <v>3572</v>
      </c>
      <c r="C13" s="68" t="s">
        <v>3573</v>
      </c>
      <c r="D13" s="68" t="s">
        <v>3548</v>
      </c>
      <c r="E13" s="68" t="s">
        <v>3574</v>
      </c>
      <c r="F13" s="68" t="s">
        <v>3574</v>
      </c>
      <c r="G13" s="68" t="s">
        <v>3551</v>
      </c>
      <c r="H13" s="69">
        <v>10000</v>
      </c>
      <c r="I13" s="75">
        <v>45534</v>
      </c>
    </row>
    <row r="14" s="47" customFormat="1" ht="43" customHeight="1" spans="1:9">
      <c r="A14" s="68" t="s">
        <v>3455</v>
      </c>
      <c r="B14" s="68" t="s">
        <v>3575</v>
      </c>
      <c r="C14" s="68" t="s">
        <v>3576</v>
      </c>
      <c r="D14" s="68" t="s">
        <v>3548</v>
      </c>
      <c r="E14" s="68" t="s">
        <v>3574</v>
      </c>
      <c r="F14" s="68" t="s">
        <v>3574</v>
      </c>
      <c r="G14" s="68" t="s">
        <v>3551</v>
      </c>
      <c r="H14" s="69">
        <v>16000</v>
      </c>
      <c r="I14" s="75">
        <v>45534</v>
      </c>
    </row>
    <row r="15" s="47" customFormat="1" ht="43" customHeight="1" spans="1:9">
      <c r="A15" s="68" t="s">
        <v>3455</v>
      </c>
      <c r="B15" s="68" t="s">
        <v>3577</v>
      </c>
      <c r="C15" s="68" t="s">
        <v>3578</v>
      </c>
      <c r="D15" s="68" t="s">
        <v>3548</v>
      </c>
      <c r="E15" s="68" t="s">
        <v>3574</v>
      </c>
      <c r="F15" s="68" t="s">
        <v>3574</v>
      </c>
      <c r="G15" s="68" t="s">
        <v>3551</v>
      </c>
      <c r="H15" s="69">
        <v>14000</v>
      </c>
      <c r="I15" s="75">
        <v>45534</v>
      </c>
    </row>
    <row r="16" s="47" customFormat="1" ht="43" customHeight="1" spans="1:9">
      <c r="A16" s="68" t="s">
        <v>3455</v>
      </c>
      <c r="B16" s="68" t="s">
        <v>3579</v>
      </c>
      <c r="C16" s="68" t="s">
        <v>3580</v>
      </c>
      <c r="D16" s="68" t="s">
        <v>3581</v>
      </c>
      <c r="E16" s="68" t="s">
        <v>3574</v>
      </c>
      <c r="F16" s="68" t="s">
        <v>3582</v>
      </c>
      <c r="G16" s="68" t="s">
        <v>3551</v>
      </c>
      <c r="H16" s="69">
        <v>9000</v>
      </c>
      <c r="I16" s="75">
        <v>45534</v>
      </c>
    </row>
    <row r="17" s="47" customFormat="1" ht="43" customHeight="1" spans="1:9">
      <c r="A17" s="68" t="s">
        <v>3455</v>
      </c>
      <c r="B17" s="68" t="s">
        <v>3583</v>
      </c>
      <c r="C17" s="68" t="s">
        <v>3584</v>
      </c>
      <c r="D17" s="68" t="s">
        <v>3585</v>
      </c>
      <c r="E17" s="68" t="s">
        <v>3574</v>
      </c>
      <c r="F17" s="68" t="s">
        <v>3574</v>
      </c>
      <c r="G17" s="68" t="s">
        <v>3585</v>
      </c>
      <c r="H17" s="69">
        <v>1922</v>
      </c>
      <c r="I17" s="75">
        <v>45534</v>
      </c>
    </row>
    <row r="18" s="47" customFormat="1" ht="43" customHeight="1" spans="1:9">
      <c r="A18" s="68" t="s">
        <v>3455</v>
      </c>
      <c r="B18" s="68" t="s">
        <v>3586</v>
      </c>
      <c r="C18" s="68" t="s">
        <v>3587</v>
      </c>
      <c r="D18" s="68" t="s">
        <v>3585</v>
      </c>
      <c r="E18" s="68" t="s">
        <v>3574</v>
      </c>
      <c r="F18" s="68" t="s">
        <v>3574</v>
      </c>
      <c r="G18" s="68" t="s">
        <v>3585</v>
      </c>
      <c r="H18" s="69">
        <v>5000</v>
      </c>
      <c r="I18" s="75">
        <v>45534</v>
      </c>
    </row>
    <row r="19" s="47" customFormat="1" ht="43" customHeight="1" spans="1:9">
      <c r="A19" s="68" t="s">
        <v>3455</v>
      </c>
      <c r="B19" s="68" t="s">
        <v>3588</v>
      </c>
      <c r="C19" s="68" t="s">
        <v>3589</v>
      </c>
      <c r="D19" s="68" t="s">
        <v>3585</v>
      </c>
      <c r="E19" s="68" t="s">
        <v>3574</v>
      </c>
      <c r="F19" s="68" t="s">
        <v>3574</v>
      </c>
      <c r="G19" s="68" t="s">
        <v>3585</v>
      </c>
      <c r="H19" s="69">
        <v>7835</v>
      </c>
      <c r="I19" s="75">
        <v>45534</v>
      </c>
    </row>
    <row r="20" s="47" customFormat="1" ht="43" customHeight="1" spans="1:9">
      <c r="A20" s="68" t="s">
        <v>3455</v>
      </c>
      <c r="B20" s="68" t="s">
        <v>3590</v>
      </c>
      <c r="C20" s="68" t="s">
        <v>3591</v>
      </c>
      <c r="D20" s="68" t="s">
        <v>3585</v>
      </c>
      <c r="E20" s="68" t="s">
        <v>3574</v>
      </c>
      <c r="F20" s="68" t="s">
        <v>3574</v>
      </c>
      <c r="G20" s="68" t="s">
        <v>3585</v>
      </c>
      <c r="H20" s="69">
        <v>2700</v>
      </c>
      <c r="I20" s="75">
        <v>45534</v>
      </c>
    </row>
    <row r="21" s="47" customFormat="1" ht="43" customHeight="1" spans="1:9">
      <c r="A21" s="68" t="s">
        <v>3455</v>
      </c>
      <c r="B21" s="68" t="s">
        <v>3592</v>
      </c>
      <c r="C21" s="68" t="s">
        <v>3593</v>
      </c>
      <c r="D21" s="68" t="s">
        <v>3594</v>
      </c>
      <c r="E21" s="68" t="s">
        <v>3549</v>
      </c>
      <c r="F21" s="68" t="s">
        <v>3550</v>
      </c>
      <c r="G21" s="68" t="s">
        <v>3551</v>
      </c>
      <c r="H21" s="69">
        <v>5600</v>
      </c>
      <c r="I21" s="75">
        <v>45401</v>
      </c>
    </row>
    <row r="22" s="47" customFormat="1" ht="43" customHeight="1" spans="1:9">
      <c r="A22" s="68" t="s">
        <v>3455</v>
      </c>
      <c r="B22" s="68" t="s">
        <v>3595</v>
      </c>
      <c r="C22" s="68" t="s">
        <v>3596</v>
      </c>
      <c r="D22" s="68" t="s">
        <v>3597</v>
      </c>
      <c r="E22" s="68" t="s">
        <v>3549</v>
      </c>
      <c r="F22" s="68" t="s">
        <v>3562</v>
      </c>
      <c r="G22" s="68" t="s">
        <v>3551</v>
      </c>
      <c r="H22" s="69">
        <v>7000</v>
      </c>
      <c r="I22" s="75">
        <v>45561</v>
      </c>
    </row>
    <row r="23" s="47" customFormat="1" ht="43" customHeight="1" spans="1:9">
      <c r="A23" s="68" t="s">
        <v>3455</v>
      </c>
      <c r="B23" s="68" t="s">
        <v>3598</v>
      </c>
      <c r="C23" s="68" t="s">
        <v>3599</v>
      </c>
      <c r="D23" s="68" t="s">
        <v>3600</v>
      </c>
      <c r="E23" s="68" t="s">
        <v>3549</v>
      </c>
      <c r="F23" s="68" t="s">
        <v>3562</v>
      </c>
      <c r="G23" s="68" t="s">
        <v>3551</v>
      </c>
      <c r="H23" s="69">
        <v>1000</v>
      </c>
      <c r="I23" s="75">
        <v>45561</v>
      </c>
    </row>
    <row r="24" s="47" customFormat="1" ht="43" customHeight="1" spans="1:9">
      <c r="A24" s="68" t="s">
        <v>3455</v>
      </c>
      <c r="B24" s="68" t="s">
        <v>3601</v>
      </c>
      <c r="C24" s="68" t="s">
        <v>3602</v>
      </c>
      <c r="D24" s="68" t="s">
        <v>3603</v>
      </c>
      <c r="E24" s="68" t="s">
        <v>3549</v>
      </c>
      <c r="F24" s="68" t="s">
        <v>3562</v>
      </c>
      <c r="G24" s="68" t="s">
        <v>3551</v>
      </c>
      <c r="H24" s="69">
        <v>1000</v>
      </c>
      <c r="I24" s="75">
        <v>45561</v>
      </c>
    </row>
    <row r="25" s="47" customFormat="1" ht="43" customHeight="1" spans="1:9">
      <c r="A25" s="68" t="s">
        <v>3455</v>
      </c>
      <c r="B25" s="68" t="s">
        <v>3604</v>
      </c>
      <c r="C25" s="68" t="s">
        <v>3605</v>
      </c>
      <c r="D25" s="68" t="s">
        <v>3597</v>
      </c>
      <c r="E25" s="68" t="s">
        <v>3549</v>
      </c>
      <c r="F25" s="68" t="s">
        <v>3550</v>
      </c>
      <c r="G25" s="68" t="s">
        <v>3551</v>
      </c>
      <c r="H25" s="69">
        <v>2000</v>
      </c>
      <c r="I25" s="75">
        <v>45561</v>
      </c>
    </row>
    <row r="26" s="47" customFormat="1" ht="43" customHeight="1" spans="1:9">
      <c r="A26" s="68" t="s">
        <v>3455</v>
      </c>
      <c r="B26" s="68" t="s">
        <v>3606</v>
      </c>
      <c r="C26" s="68" t="s">
        <v>3607</v>
      </c>
      <c r="D26" s="68" t="s">
        <v>3603</v>
      </c>
      <c r="E26" s="68" t="s">
        <v>3549</v>
      </c>
      <c r="F26" s="68" t="s">
        <v>3550</v>
      </c>
      <c r="G26" s="68" t="s">
        <v>3551</v>
      </c>
      <c r="H26" s="69">
        <v>4000</v>
      </c>
      <c r="I26" s="75">
        <v>45561</v>
      </c>
    </row>
    <row r="27" s="47" customFormat="1" ht="43" customHeight="1" spans="1:9">
      <c r="A27" s="68" t="s">
        <v>3455</v>
      </c>
      <c r="B27" s="68" t="s">
        <v>3608</v>
      </c>
      <c r="C27" s="68" t="s">
        <v>3609</v>
      </c>
      <c r="D27" s="68" t="s">
        <v>3585</v>
      </c>
      <c r="E27" s="68" t="s">
        <v>3549</v>
      </c>
      <c r="F27" s="68" t="s">
        <v>3550</v>
      </c>
      <c r="G27" s="68" t="s">
        <v>3585</v>
      </c>
      <c r="H27" s="69">
        <v>455</v>
      </c>
      <c r="I27" s="75">
        <v>45531</v>
      </c>
    </row>
    <row r="28" s="47" customFormat="1" ht="43" customHeight="1" spans="1:9">
      <c r="A28" s="68" t="s">
        <v>3455</v>
      </c>
      <c r="B28" s="68" t="s">
        <v>3610</v>
      </c>
      <c r="C28" s="68" t="s">
        <v>3611</v>
      </c>
      <c r="D28" s="68" t="s">
        <v>3585</v>
      </c>
      <c r="E28" s="68" t="s">
        <v>3549</v>
      </c>
      <c r="F28" s="68" t="s">
        <v>3550</v>
      </c>
      <c r="G28" s="68" t="s">
        <v>3585</v>
      </c>
      <c r="H28" s="69">
        <v>588</v>
      </c>
      <c r="I28" s="75">
        <v>45531</v>
      </c>
    </row>
    <row r="29" s="47" customFormat="1" ht="43" customHeight="1" spans="1:9">
      <c r="A29" s="68" t="s">
        <v>3455</v>
      </c>
      <c r="B29" s="68" t="s">
        <v>3612</v>
      </c>
      <c r="C29" s="68" t="s">
        <v>3613</v>
      </c>
      <c r="D29" s="68" t="s">
        <v>3585</v>
      </c>
      <c r="E29" s="68" t="s">
        <v>3549</v>
      </c>
      <c r="F29" s="68" t="s">
        <v>3550</v>
      </c>
      <c r="G29" s="68" t="s">
        <v>3585</v>
      </c>
      <c r="H29" s="69">
        <v>6750</v>
      </c>
      <c r="I29" s="75">
        <v>45531</v>
      </c>
    </row>
    <row r="30" s="47" customFormat="1" ht="43" customHeight="1" spans="1:9">
      <c r="A30" s="68" t="s">
        <v>3455</v>
      </c>
      <c r="B30" s="68" t="s">
        <v>3614</v>
      </c>
      <c r="C30" s="68" t="s">
        <v>3615</v>
      </c>
      <c r="D30" s="68" t="s">
        <v>3585</v>
      </c>
      <c r="E30" s="68" t="s">
        <v>3549</v>
      </c>
      <c r="F30" s="68" t="s">
        <v>3550</v>
      </c>
      <c r="G30" s="68" t="s">
        <v>3585</v>
      </c>
      <c r="H30" s="69">
        <v>24555</v>
      </c>
      <c r="I30" s="75">
        <v>45531</v>
      </c>
    </row>
    <row r="31" s="47" customFormat="1" ht="43" customHeight="1" spans="1:9">
      <c r="A31" s="68" t="s">
        <v>3455</v>
      </c>
      <c r="B31" s="68" t="s">
        <v>3616</v>
      </c>
      <c r="C31" s="68" t="s">
        <v>3617</v>
      </c>
      <c r="D31" s="68" t="s">
        <v>3585</v>
      </c>
      <c r="E31" s="68" t="s">
        <v>3549</v>
      </c>
      <c r="F31" s="68" t="s">
        <v>3550</v>
      </c>
      <c r="G31" s="68" t="s">
        <v>3585</v>
      </c>
      <c r="H31" s="70">
        <v>42233.338</v>
      </c>
      <c r="I31" s="75">
        <v>45531</v>
      </c>
    </row>
    <row r="32" s="47" customFormat="1" ht="43" customHeight="1" spans="1:9">
      <c r="A32" s="68" t="s">
        <v>3455</v>
      </c>
      <c r="B32" s="68" t="s">
        <v>3618</v>
      </c>
      <c r="C32" s="68" t="s">
        <v>3619</v>
      </c>
      <c r="D32" s="68" t="s">
        <v>3620</v>
      </c>
      <c r="E32" s="68" t="s">
        <v>3621</v>
      </c>
      <c r="F32" s="68" t="s">
        <v>3621</v>
      </c>
      <c r="G32" s="68" t="s">
        <v>3551</v>
      </c>
      <c r="H32" s="69">
        <v>1500</v>
      </c>
      <c r="I32" s="75">
        <v>45461</v>
      </c>
    </row>
    <row r="33" s="47" customFormat="1" ht="43" customHeight="1" spans="1:9">
      <c r="A33" s="68" t="s">
        <v>3455</v>
      </c>
      <c r="B33" s="68" t="s">
        <v>3622</v>
      </c>
      <c r="C33" s="68" t="s">
        <v>3623</v>
      </c>
      <c r="D33" s="68" t="s">
        <v>3603</v>
      </c>
      <c r="E33" s="68" t="s">
        <v>3549</v>
      </c>
      <c r="F33" s="68" t="s">
        <v>3550</v>
      </c>
      <c r="G33" s="68" t="s">
        <v>3551</v>
      </c>
      <c r="H33" s="69">
        <v>26100</v>
      </c>
      <c r="I33" s="75">
        <v>45401</v>
      </c>
    </row>
    <row r="34" s="47" customFormat="1" ht="43" customHeight="1" spans="1:9">
      <c r="A34" s="68" t="s">
        <v>3455</v>
      </c>
      <c r="B34" s="68" t="s">
        <v>3624</v>
      </c>
      <c r="C34" s="68" t="s">
        <v>3625</v>
      </c>
      <c r="D34" s="68" t="s">
        <v>3585</v>
      </c>
      <c r="E34" s="68" t="s">
        <v>3574</v>
      </c>
      <c r="F34" s="68" t="s">
        <v>3574</v>
      </c>
      <c r="G34" s="68" t="s">
        <v>3585</v>
      </c>
      <c r="H34" s="69">
        <v>300</v>
      </c>
      <c r="I34" s="75">
        <v>45594</v>
      </c>
    </row>
    <row r="35" s="47" customFormat="1" ht="43" customHeight="1" spans="1:9">
      <c r="A35" s="68" t="s">
        <v>3455</v>
      </c>
      <c r="B35" s="68" t="s">
        <v>3626</v>
      </c>
      <c r="C35" s="68" t="s">
        <v>3627</v>
      </c>
      <c r="D35" s="68" t="s">
        <v>3585</v>
      </c>
      <c r="E35" s="68" t="s">
        <v>3574</v>
      </c>
      <c r="F35" s="68" t="s">
        <v>3574</v>
      </c>
      <c r="G35" s="68" t="s">
        <v>3585</v>
      </c>
      <c r="H35" s="69">
        <v>250</v>
      </c>
      <c r="I35" s="75">
        <v>45594</v>
      </c>
    </row>
    <row r="36" s="47" customFormat="1" ht="43" customHeight="1" spans="1:9">
      <c r="A36" s="68" t="s">
        <v>3455</v>
      </c>
      <c r="B36" s="68" t="s">
        <v>3628</v>
      </c>
      <c r="C36" s="68" t="s">
        <v>3629</v>
      </c>
      <c r="D36" s="68" t="s">
        <v>3585</v>
      </c>
      <c r="E36" s="68" t="s">
        <v>3574</v>
      </c>
      <c r="F36" s="68" t="s">
        <v>3574</v>
      </c>
      <c r="G36" s="68" t="s">
        <v>3585</v>
      </c>
      <c r="H36" s="69">
        <v>27515</v>
      </c>
      <c r="I36" s="75">
        <v>45625</v>
      </c>
    </row>
    <row r="37" s="47" customFormat="1" ht="43" customHeight="1" spans="1:9">
      <c r="A37" s="68" t="s">
        <v>3455</v>
      </c>
      <c r="B37" s="68" t="s">
        <v>3630</v>
      </c>
      <c r="C37" s="68" t="s">
        <v>3631</v>
      </c>
      <c r="D37" s="68" t="s">
        <v>3585</v>
      </c>
      <c r="E37" s="68" t="s">
        <v>3549</v>
      </c>
      <c r="F37" s="68" t="s">
        <v>3550</v>
      </c>
      <c r="G37" s="68" t="s">
        <v>3585</v>
      </c>
      <c r="H37" s="69">
        <v>4369</v>
      </c>
      <c r="I37" s="75">
        <v>45622</v>
      </c>
    </row>
    <row r="38" s="47" customFormat="1" ht="43" customHeight="1" spans="1:9">
      <c r="A38" s="68" t="s">
        <v>3455</v>
      </c>
      <c r="B38" s="68" t="s">
        <v>3632</v>
      </c>
      <c r="C38" s="68" t="s">
        <v>3631</v>
      </c>
      <c r="D38" s="68" t="s">
        <v>3585</v>
      </c>
      <c r="E38" s="68" t="s">
        <v>3549</v>
      </c>
      <c r="F38" s="68" t="s">
        <v>3550</v>
      </c>
      <c r="G38" s="68" t="s">
        <v>3585</v>
      </c>
      <c r="H38" s="69">
        <v>4492</v>
      </c>
      <c r="I38" s="75">
        <v>45622</v>
      </c>
    </row>
    <row r="39" s="47" customFormat="1" ht="43" customHeight="1" spans="1:9">
      <c r="A39" s="68" t="s">
        <v>3455</v>
      </c>
      <c r="B39" s="68" t="s">
        <v>3633</v>
      </c>
      <c r="C39" s="68" t="s">
        <v>3634</v>
      </c>
      <c r="D39" s="68" t="s">
        <v>3585</v>
      </c>
      <c r="E39" s="68" t="s">
        <v>3549</v>
      </c>
      <c r="F39" s="68" t="s">
        <v>3550</v>
      </c>
      <c r="G39" s="68" t="s">
        <v>3585</v>
      </c>
      <c r="H39" s="71">
        <v>2025.142</v>
      </c>
      <c r="I39" s="75">
        <v>45622</v>
      </c>
    </row>
    <row r="40" s="47" customFormat="1" ht="43" customHeight="1" spans="1:9">
      <c r="A40" s="68" t="s">
        <v>3455</v>
      </c>
      <c r="B40" s="68" t="s">
        <v>3635</v>
      </c>
      <c r="C40" s="68" t="s">
        <v>3636</v>
      </c>
      <c r="D40" s="68" t="s">
        <v>3585</v>
      </c>
      <c r="E40" s="68" t="s">
        <v>3574</v>
      </c>
      <c r="F40" s="68" t="s">
        <v>3574</v>
      </c>
      <c r="G40" s="68" t="s">
        <v>3585</v>
      </c>
      <c r="H40" s="69">
        <v>2700</v>
      </c>
      <c r="I40" s="75">
        <v>45622</v>
      </c>
    </row>
    <row r="41" s="47" customFormat="1" ht="43" customHeight="1" spans="1:9">
      <c r="A41" s="68" t="s">
        <v>3455</v>
      </c>
      <c r="B41" s="68" t="s">
        <v>3637</v>
      </c>
      <c r="C41" s="68" t="s">
        <v>3638</v>
      </c>
      <c r="D41" s="68" t="s">
        <v>3585</v>
      </c>
      <c r="E41" s="68" t="s">
        <v>3549</v>
      </c>
      <c r="F41" s="68" t="s">
        <v>3550</v>
      </c>
      <c r="G41" s="68" t="s">
        <v>3585</v>
      </c>
      <c r="H41" s="69">
        <v>65</v>
      </c>
      <c r="I41" s="75">
        <v>45622</v>
      </c>
    </row>
    <row r="42" s="47" customFormat="1" ht="43" customHeight="1" spans="1:9">
      <c r="A42" s="68" t="s">
        <v>3455</v>
      </c>
      <c r="B42" s="68" t="s">
        <v>3639</v>
      </c>
      <c r="C42" s="68" t="s">
        <v>3640</v>
      </c>
      <c r="D42" s="68" t="s">
        <v>3585</v>
      </c>
      <c r="E42" s="68" t="s">
        <v>3549</v>
      </c>
      <c r="F42" s="68" t="s">
        <v>3550</v>
      </c>
      <c r="G42" s="68" t="s">
        <v>3585</v>
      </c>
      <c r="H42" s="72">
        <v>2154.8</v>
      </c>
      <c r="I42" s="75">
        <v>45622</v>
      </c>
    </row>
    <row r="43" s="47" customFormat="1" ht="43" customHeight="1" spans="1:12">
      <c r="A43" s="68" t="s">
        <v>3455</v>
      </c>
      <c r="B43" s="68" t="s">
        <v>3641</v>
      </c>
      <c r="C43" s="68" t="s">
        <v>3642</v>
      </c>
      <c r="D43" s="68" t="s">
        <v>3585</v>
      </c>
      <c r="E43" s="68" t="s">
        <v>3549</v>
      </c>
      <c r="F43" s="68" t="s">
        <v>3550</v>
      </c>
      <c r="G43" s="68" t="s">
        <v>3585</v>
      </c>
      <c r="H43" s="70">
        <v>2370.72</v>
      </c>
      <c r="I43" s="75">
        <v>45622</v>
      </c>
      <c r="J43" s="76"/>
      <c r="K43" s="76"/>
      <c r="L43" s="76"/>
    </row>
    <row r="44" s="47" customFormat="1" ht="43" customHeight="1" spans="1:12">
      <c r="A44" s="68" t="s">
        <v>3455</v>
      </c>
      <c r="B44" s="68" t="s">
        <v>3643</v>
      </c>
      <c r="C44" s="68" t="s">
        <v>3644</v>
      </c>
      <c r="D44" s="68" t="s">
        <v>3585</v>
      </c>
      <c r="E44" s="68" t="s">
        <v>3574</v>
      </c>
      <c r="F44" s="68" t="s">
        <v>3574</v>
      </c>
      <c r="G44" s="68" t="s">
        <v>3585</v>
      </c>
      <c r="H44" s="69">
        <v>2520</v>
      </c>
      <c r="I44" s="75">
        <v>45622</v>
      </c>
      <c r="J44" s="77"/>
      <c r="K44" s="77"/>
      <c r="L44" s="77"/>
    </row>
  </sheetData>
  <mergeCells count="2">
    <mergeCell ref="A1:J1"/>
    <mergeCell ref="A2:I2"/>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B27"/>
  <sheetViews>
    <sheetView workbookViewId="0">
      <selection activeCell="B2" sqref="B2"/>
    </sheetView>
  </sheetViews>
  <sheetFormatPr defaultColWidth="9" defaultRowHeight="13.5" outlineLevelCol="1"/>
  <cols>
    <col min="1" max="1" width="47.875" style="44" customWidth="1"/>
    <col min="2" max="2" width="37.875" style="44" customWidth="1"/>
    <col min="3" max="16384" width="9" style="44"/>
  </cols>
  <sheetData>
    <row r="1" s="36" customFormat="1" ht="33.95" customHeight="1" spans="1:2">
      <c r="A1" s="38" t="s">
        <v>3645</v>
      </c>
      <c r="B1" s="38"/>
    </row>
    <row r="2" s="36" customFormat="1" ht="17.1" customHeight="1" spans="2:2">
      <c r="B2" s="39" t="s">
        <v>3646</v>
      </c>
    </row>
    <row r="3" s="36" customFormat="1" ht="17" customHeight="1" spans="1:2">
      <c r="A3" s="45"/>
      <c r="B3" s="39" t="s">
        <v>29</v>
      </c>
    </row>
    <row r="4" s="36" customFormat="1" ht="25" customHeight="1" spans="1:2">
      <c r="A4" s="41" t="s">
        <v>1783</v>
      </c>
      <c r="B4" s="41" t="s">
        <v>31</v>
      </c>
    </row>
    <row r="5" s="36" customFormat="1" ht="25" customHeight="1" spans="1:2">
      <c r="A5" s="42" t="s">
        <v>3647</v>
      </c>
      <c r="B5" s="46">
        <v>2620979</v>
      </c>
    </row>
    <row r="6" s="36" customFormat="1" ht="25" customHeight="1" spans="1:2">
      <c r="A6" s="42" t="s">
        <v>3648</v>
      </c>
      <c r="B6" s="46">
        <v>436617</v>
      </c>
    </row>
    <row r="7" s="36" customFormat="1" ht="25" customHeight="1" spans="1:2">
      <c r="A7" s="42" t="s">
        <v>3649</v>
      </c>
      <c r="B7" s="46">
        <v>2184362</v>
      </c>
    </row>
    <row r="8" s="36" customFormat="1" ht="25" customHeight="1" spans="1:2">
      <c r="A8" s="42" t="s">
        <v>3650</v>
      </c>
      <c r="B8" s="46">
        <f>B9+B10</f>
        <v>2642547</v>
      </c>
    </row>
    <row r="9" s="36" customFormat="1" ht="25" customHeight="1" spans="1:2">
      <c r="A9" s="42" t="s">
        <v>3648</v>
      </c>
      <c r="B9" s="46">
        <v>437084</v>
      </c>
    </row>
    <row r="10" s="36" customFormat="1" ht="25" customHeight="1" spans="1:2">
      <c r="A10" s="42" t="s">
        <v>3649</v>
      </c>
      <c r="B10" s="46">
        <v>2205463</v>
      </c>
    </row>
    <row r="11" s="36" customFormat="1" ht="25" customHeight="1" spans="1:2">
      <c r="A11" s="42" t="s">
        <v>3651</v>
      </c>
      <c r="B11" s="46">
        <f>B12+B13+B14+B15</f>
        <v>468406</v>
      </c>
    </row>
    <row r="12" s="36" customFormat="1" ht="25" customHeight="1" spans="1:2">
      <c r="A12" s="42" t="s">
        <v>3652</v>
      </c>
      <c r="B12" s="46">
        <v>9600</v>
      </c>
    </row>
    <row r="13" s="36" customFormat="1" ht="25" customHeight="1" spans="1:2">
      <c r="A13" s="42" t="s">
        <v>3653</v>
      </c>
      <c r="B13" s="46">
        <v>51300</v>
      </c>
    </row>
    <row r="14" s="44" customFormat="1" ht="25" customHeight="1" spans="1:2">
      <c r="A14" s="42" t="s">
        <v>3654</v>
      </c>
      <c r="B14" s="46">
        <v>189600</v>
      </c>
    </row>
    <row r="15" s="44" customFormat="1" ht="25" customHeight="1" spans="1:2">
      <c r="A15" s="42" t="s">
        <v>3655</v>
      </c>
      <c r="B15" s="46">
        <v>217906</v>
      </c>
    </row>
    <row r="16" s="44" customFormat="1" ht="25" customHeight="1" spans="1:2">
      <c r="A16" s="42" t="s">
        <v>3656</v>
      </c>
      <c r="B16" s="46">
        <v>291066</v>
      </c>
    </row>
    <row r="17" s="44" customFormat="1" ht="25" customHeight="1" spans="1:2">
      <c r="A17" s="42" t="s">
        <v>3657</v>
      </c>
      <c r="B17" s="46">
        <v>51300</v>
      </c>
    </row>
    <row r="18" s="44" customFormat="1" ht="25" customHeight="1" spans="1:2">
      <c r="A18" s="42" t="s">
        <v>3658</v>
      </c>
      <c r="B18" s="46">
        <v>239766</v>
      </c>
    </row>
    <row r="19" s="44" customFormat="1" ht="25" customHeight="1" spans="1:2">
      <c r="A19" s="42" t="s">
        <v>3659</v>
      </c>
      <c r="B19" s="46">
        <f>B20+B21</f>
        <v>88368</v>
      </c>
    </row>
    <row r="20" s="44" customFormat="1" ht="25" customHeight="1" spans="1:2">
      <c r="A20" s="42" t="s">
        <v>3660</v>
      </c>
      <c r="B20" s="46">
        <v>14068</v>
      </c>
    </row>
    <row r="21" s="44" customFormat="1" ht="25" customHeight="1" spans="1:2">
      <c r="A21" s="42" t="s">
        <v>3661</v>
      </c>
      <c r="B21" s="46">
        <v>74300</v>
      </c>
    </row>
    <row r="22" s="44" customFormat="1" ht="25" customHeight="1" spans="1:2">
      <c r="A22" s="42" t="s">
        <v>3662</v>
      </c>
      <c r="B22" s="46">
        <v>2920519</v>
      </c>
    </row>
    <row r="23" s="44" customFormat="1" ht="25" customHeight="1" spans="1:2">
      <c r="A23" s="42" t="s">
        <v>3648</v>
      </c>
      <c r="B23" s="46">
        <v>448017</v>
      </c>
    </row>
    <row r="24" s="44" customFormat="1" ht="25" customHeight="1" spans="1:2">
      <c r="A24" s="42" t="s">
        <v>3663</v>
      </c>
      <c r="B24" s="46">
        <v>2472502</v>
      </c>
    </row>
    <row r="25" s="44" customFormat="1" ht="25" customHeight="1" spans="1:2">
      <c r="A25" s="42" t="s">
        <v>3664</v>
      </c>
      <c r="B25" s="46">
        <f>B26+B27</f>
        <v>2958847</v>
      </c>
    </row>
    <row r="26" s="44" customFormat="1" ht="25" customHeight="1" spans="1:2">
      <c r="A26" s="42" t="s">
        <v>3648</v>
      </c>
      <c r="B26" s="46">
        <v>448084</v>
      </c>
    </row>
    <row r="27" s="44" customFormat="1" ht="25" customHeight="1" spans="1:2">
      <c r="A27" s="42" t="s">
        <v>3649</v>
      </c>
      <c r="B27" s="46">
        <v>2510763</v>
      </c>
    </row>
  </sheetData>
  <mergeCells count="1">
    <mergeCell ref="A1:B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10"/>
  <sheetViews>
    <sheetView workbookViewId="0">
      <selection activeCell="A1" sqref="A1:B1"/>
    </sheetView>
  </sheetViews>
  <sheetFormatPr defaultColWidth="9" defaultRowHeight="13.5" outlineLevelCol="2"/>
  <cols>
    <col min="1" max="1" width="47.875" style="37" customWidth="1"/>
    <col min="2" max="2" width="35.625" style="37" customWidth="1"/>
    <col min="3" max="16384" width="9" style="37"/>
  </cols>
  <sheetData>
    <row r="1" s="36" customFormat="1" ht="33.95" customHeight="1" spans="1:2">
      <c r="A1" s="38" t="s">
        <v>3665</v>
      </c>
      <c r="B1" s="38"/>
    </row>
    <row r="2" s="36" customFormat="1" ht="14.25" spans="1:3">
      <c r="A2" s="39"/>
      <c r="B2" s="39" t="s">
        <v>3666</v>
      </c>
      <c r="C2" s="40"/>
    </row>
    <row r="3" s="36" customFormat="1" ht="17.1" customHeight="1" spans="1:2">
      <c r="A3" s="39" t="s">
        <v>29</v>
      </c>
      <c r="B3" s="39"/>
    </row>
    <row r="4" s="36" customFormat="1" ht="23.25" customHeight="1" spans="1:2">
      <c r="A4" s="41" t="s">
        <v>1783</v>
      </c>
      <c r="B4" s="41" t="s">
        <v>31</v>
      </c>
    </row>
    <row r="5" s="37" customFormat="1" ht="24.75" customHeight="1" spans="1:2">
      <c r="A5" s="42" t="s">
        <v>3667</v>
      </c>
      <c r="B5" s="43">
        <v>2920519</v>
      </c>
    </row>
    <row r="6" s="37" customFormat="1" ht="24.75" customHeight="1" spans="1:2">
      <c r="A6" s="42" t="s">
        <v>3648</v>
      </c>
      <c r="B6" s="43">
        <v>448017</v>
      </c>
    </row>
    <row r="7" s="37" customFormat="1" ht="24.75" customHeight="1" spans="1:2">
      <c r="A7" s="42" t="s">
        <v>3663</v>
      </c>
      <c r="B7" s="43">
        <v>2472502</v>
      </c>
    </row>
    <row r="8" s="37" customFormat="1" ht="24.75" customHeight="1" spans="1:2">
      <c r="A8" s="42" t="s">
        <v>3668</v>
      </c>
      <c r="B8" s="43">
        <v>2958847</v>
      </c>
    </row>
    <row r="9" s="37" customFormat="1" ht="24.75" customHeight="1" spans="1:2">
      <c r="A9" s="42" t="s">
        <v>3648</v>
      </c>
      <c r="B9" s="43">
        <v>448084</v>
      </c>
    </row>
    <row r="10" s="37" customFormat="1" ht="24.75" customHeight="1" spans="1:2">
      <c r="A10" s="42" t="s">
        <v>3649</v>
      </c>
      <c r="B10" s="43">
        <v>2510763</v>
      </c>
    </row>
  </sheetData>
  <mergeCells count="2">
    <mergeCell ref="A1:B1"/>
    <mergeCell ref="A3:B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628"/>
  <sheetViews>
    <sheetView topLeftCell="A2" workbookViewId="0">
      <selection activeCell="A1" sqref="A1:D1"/>
    </sheetView>
  </sheetViews>
  <sheetFormatPr defaultColWidth="9" defaultRowHeight="13.5" outlineLevelCol="3"/>
  <cols>
    <col min="1" max="1" width="6.75" style="5" customWidth="1"/>
    <col min="2" max="2" width="52.5" style="1" customWidth="1"/>
    <col min="3" max="3" width="28" style="6" customWidth="1"/>
    <col min="4" max="4" width="14.125" style="7" customWidth="1"/>
    <col min="5" max="16384" width="9" style="1"/>
  </cols>
  <sheetData>
    <row r="1" s="1" customFormat="1" ht="129.75" hidden="1" customHeight="1" spans="1:4">
      <c r="A1" s="8" t="s">
        <v>3669</v>
      </c>
      <c r="B1" s="9"/>
      <c r="C1" s="10"/>
      <c r="D1" s="11"/>
    </row>
    <row r="2" s="1" customFormat="1" ht="41" customHeight="1" spans="1:4">
      <c r="A2" s="12" t="s">
        <v>3670</v>
      </c>
      <c r="B2" s="12"/>
      <c r="C2" s="12"/>
      <c r="D2" s="13"/>
    </row>
    <row r="3" s="1" customFormat="1" ht="18" customHeight="1" spans="1:4">
      <c r="A3" s="14"/>
      <c r="B3" s="14"/>
      <c r="C3" s="14"/>
      <c r="D3" s="15" t="s">
        <v>3671</v>
      </c>
    </row>
    <row r="4" s="1" customFormat="1" ht="18.75" customHeight="1" spans="1:4">
      <c r="A4" s="8"/>
      <c r="B4" s="9"/>
      <c r="C4" s="10"/>
      <c r="D4" s="15" t="s">
        <v>29</v>
      </c>
    </row>
    <row r="5" s="2" customFormat="1" ht="27" customHeight="1" spans="1:4">
      <c r="A5" s="16" t="s">
        <v>3672</v>
      </c>
      <c r="B5" s="16" t="s">
        <v>3449</v>
      </c>
      <c r="C5" s="16" t="s">
        <v>3673</v>
      </c>
      <c r="D5" s="17" t="s">
        <v>31</v>
      </c>
    </row>
    <row r="6" s="2" customFormat="1" ht="27" customHeight="1" spans="1:4">
      <c r="A6" s="18">
        <v>1</v>
      </c>
      <c r="B6" s="19" t="s">
        <v>3674</v>
      </c>
      <c r="C6" s="20"/>
      <c r="D6" s="21">
        <f>D7+D216+D245+D556+D592</f>
        <v>84802.6290242</v>
      </c>
    </row>
    <row r="7" s="2" customFormat="1" ht="27" customHeight="1" spans="1:4">
      <c r="A7" s="22" t="s">
        <v>3675</v>
      </c>
      <c r="B7" s="23"/>
      <c r="C7" s="24"/>
      <c r="D7" s="21">
        <f>SUM(D8:D215)</f>
        <v>26749.912156</v>
      </c>
    </row>
    <row r="8" s="2" customFormat="1" ht="27" customHeight="1" spans="1:4">
      <c r="A8" s="18">
        <v>2</v>
      </c>
      <c r="B8" s="25" t="s">
        <v>3676</v>
      </c>
      <c r="C8" s="26" t="s">
        <v>3677</v>
      </c>
      <c r="D8" s="27">
        <v>17.8002739999999</v>
      </c>
    </row>
    <row r="9" s="2" customFormat="1" ht="27" customHeight="1" spans="1:4">
      <c r="A9" s="18">
        <v>2</v>
      </c>
      <c r="B9" s="25" t="s">
        <v>3678</v>
      </c>
      <c r="C9" s="26" t="s">
        <v>3677</v>
      </c>
      <c r="D9" s="27">
        <v>295.811161</v>
      </c>
    </row>
    <row r="10" s="2" customFormat="1" ht="27" customHeight="1" spans="1:4">
      <c r="A10" s="18">
        <v>3</v>
      </c>
      <c r="B10" s="25" t="s">
        <v>3679</v>
      </c>
      <c r="C10" s="26" t="s">
        <v>3677</v>
      </c>
      <c r="D10" s="27">
        <v>228.758274</v>
      </c>
    </row>
    <row r="11" s="2" customFormat="1" ht="27" customHeight="1" spans="1:4">
      <c r="A11" s="18">
        <v>4</v>
      </c>
      <c r="B11" s="25" t="s">
        <v>3680</v>
      </c>
      <c r="C11" s="26" t="s">
        <v>3677</v>
      </c>
      <c r="D11" s="27">
        <v>12.5</v>
      </c>
    </row>
    <row r="12" s="2" customFormat="1" ht="27" customHeight="1" spans="1:4">
      <c r="A12" s="18">
        <v>5</v>
      </c>
      <c r="B12" s="25" t="s">
        <v>3681</v>
      </c>
      <c r="C12" s="26" t="s">
        <v>3677</v>
      </c>
      <c r="D12" s="27">
        <v>244.849030999999</v>
      </c>
    </row>
    <row r="13" s="2" customFormat="1" ht="27" customHeight="1" spans="1:4">
      <c r="A13" s="18">
        <v>6</v>
      </c>
      <c r="B13" s="25" t="s">
        <v>3682</v>
      </c>
      <c r="C13" s="26" t="s">
        <v>3677</v>
      </c>
      <c r="D13" s="27">
        <v>54.94</v>
      </c>
    </row>
    <row r="14" s="2" customFormat="1" ht="27" customHeight="1" spans="1:4">
      <c r="A14" s="18">
        <v>7</v>
      </c>
      <c r="B14" s="25" t="s">
        <v>3683</v>
      </c>
      <c r="C14" s="26" t="s">
        <v>3677</v>
      </c>
      <c r="D14" s="27">
        <v>200</v>
      </c>
    </row>
    <row r="15" s="2" customFormat="1" ht="27" customHeight="1" spans="1:4">
      <c r="A15" s="18">
        <v>8</v>
      </c>
      <c r="B15" s="25" t="s">
        <v>3684</v>
      </c>
      <c r="C15" s="26" t="s">
        <v>3677</v>
      </c>
      <c r="D15" s="27">
        <v>41.9796</v>
      </c>
    </row>
    <row r="16" s="2" customFormat="1" ht="27" customHeight="1" spans="1:4">
      <c r="A16" s="18">
        <v>9</v>
      </c>
      <c r="B16" s="25" t="s">
        <v>3685</v>
      </c>
      <c r="C16" s="26" t="s">
        <v>3677</v>
      </c>
      <c r="D16" s="27">
        <v>109.2533</v>
      </c>
    </row>
    <row r="17" s="2" customFormat="1" ht="27" customHeight="1" spans="1:4">
      <c r="A17" s="18">
        <v>10</v>
      </c>
      <c r="B17" s="25" t="s">
        <v>3686</v>
      </c>
      <c r="C17" s="26" t="s">
        <v>3677</v>
      </c>
      <c r="D17" s="27">
        <v>10.477993</v>
      </c>
    </row>
    <row r="18" s="2" customFormat="1" ht="27" customHeight="1" spans="1:4">
      <c r="A18" s="18">
        <v>11</v>
      </c>
      <c r="B18" s="25" t="s">
        <v>3687</v>
      </c>
      <c r="C18" s="26" t="s">
        <v>3677</v>
      </c>
      <c r="D18" s="27">
        <v>295.1703</v>
      </c>
    </row>
    <row r="19" s="2" customFormat="1" ht="27" customHeight="1" spans="1:4">
      <c r="A19" s="18">
        <v>12</v>
      </c>
      <c r="B19" s="25" t="s">
        <v>3688</v>
      </c>
      <c r="C19" s="26" t="s">
        <v>3677</v>
      </c>
      <c r="D19" s="27">
        <v>4.4404</v>
      </c>
    </row>
    <row r="20" s="2" customFormat="1" ht="27" customHeight="1" spans="1:4">
      <c r="A20" s="18">
        <v>13</v>
      </c>
      <c r="B20" s="25" t="s">
        <v>3689</v>
      </c>
      <c r="C20" s="26" t="s">
        <v>3677</v>
      </c>
      <c r="D20" s="27">
        <v>96.564844</v>
      </c>
    </row>
    <row r="21" s="2" customFormat="1" ht="27" customHeight="1" spans="1:4">
      <c r="A21" s="18">
        <v>14</v>
      </c>
      <c r="B21" s="25" t="s">
        <v>3690</v>
      </c>
      <c r="C21" s="26" t="s">
        <v>3677</v>
      </c>
      <c r="D21" s="27">
        <v>211.7528</v>
      </c>
    </row>
    <row r="22" s="2" customFormat="1" ht="27" customHeight="1" spans="1:4">
      <c r="A22" s="18">
        <v>15</v>
      </c>
      <c r="B22" s="25" t="s">
        <v>3691</v>
      </c>
      <c r="C22" s="26" t="s">
        <v>3677</v>
      </c>
      <c r="D22" s="27">
        <v>6.069</v>
      </c>
    </row>
    <row r="23" s="2" customFormat="1" ht="27" customHeight="1" spans="1:4">
      <c r="A23" s="18">
        <v>16</v>
      </c>
      <c r="B23" s="25" t="s">
        <v>3692</v>
      </c>
      <c r="C23" s="26" t="s">
        <v>3677</v>
      </c>
      <c r="D23" s="27">
        <v>25.4396</v>
      </c>
    </row>
    <row r="24" s="2" customFormat="1" ht="27" customHeight="1" spans="1:4">
      <c r="A24" s="18">
        <v>17</v>
      </c>
      <c r="B24" s="25" t="s">
        <v>3693</v>
      </c>
      <c r="C24" s="26" t="s">
        <v>3677</v>
      </c>
      <c r="D24" s="27">
        <v>1124</v>
      </c>
    </row>
    <row r="25" s="2" customFormat="1" ht="27" customHeight="1" spans="1:4">
      <c r="A25" s="18">
        <v>18</v>
      </c>
      <c r="B25" s="25" t="s">
        <v>3694</v>
      </c>
      <c r="C25" s="26" t="s">
        <v>3677</v>
      </c>
      <c r="D25" s="27">
        <v>802</v>
      </c>
    </row>
    <row r="26" s="2" customFormat="1" ht="27" customHeight="1" spans="1:4">
      <c r="A26" s="18">
        <v>19</v>
      </c>
      <c r="B26" s="25" t="s">
        <v>3695</v>
      </c>
      <c r="C26" s="26" t="s">
        <v>3677</v>
      </c>
      <c r="D26" s="27">
        <v>209.797</v>
      </c>
    </row>
    <row r="27" s="2" customFormat="1" ht="27" customHeight="1" spans="1:4">
      <c r="A27" s="18">
        <v>20</v>
      </c>
      <c r="B27" s="25" t="s">
        <v>3696</v>
      </c>
      <c r="C27" s="26" t="s">
        <v>3677</v>
      </c>
      <c r="D27" s="27">
        <v>80</v>
      </c>
    </row>
    <row r="28" s="2" customFormat="1" ht="27" customHeight="1" spans="1:4">
      <c r="A28" s="18">
        <v>21</v>
      </c>
      <c r="B28" s="25" t="s">
        <v>3697</v>
      </c>
      <c r="C28" s="28" t="s">
        <v>3698</v>
      </c>
      <c r="D28" s="27">
        <v>2.8101</v>
      </c>
    </row>
    <row r="29" s="2" customFormat="1" ht="27" customHeight="1" spans="1:4">
      <c r="A29" s="18">
        <v>22</v>
      </c>
      <c r="B29" s="25" t="s">
        <v>3699</v>
      </c>
      <c r="C29" s="28" t="s">
        <v>3698</v>
      </c>
      <c r="D29" s="27">
        <v>25.4488</v>
      </c>
    </row>
    <row r="30" s="2" customFormat="1" ht="27" customHeight="1" spans="1:4">
      <c r="A30" s="18">
        <v>23</v>
      </c>
      <c r="B30" s="25" t="s">
        <v>3700</v>
      </c>
      <c r="C30" s="28" t="s">
        <v>3698</v>
      </c>
      <c r="D30" s="27">
        <v>27.7715</v>
      </c>
    </row>
    <row r="31" s="2" customFormat="1" ht="27" customHeight="1" spans="1:4">
      <c r="A31" s="18">
        <v>24</v>
      </c>
      <c r="B31" s="25" t="s">
        <v>3701</v>
      </c>
      <c r="C31" s="28" t="s">
        <v>3698</v>
      </c>
      <c r="D31" s="27">
        <v>9.0871</v>
      </c>
    </row>
    <row r="32" s="2" customFormat="1" ht="27" customHeight="1" spans="1:4">
      <c r="A32" s="18">
        <v>25</v>
      </c>
      <c r="B32" s="25" t="s">
        <v>3702</v>
      </c>
      <c r="C32" s="28" t="s">
        <v>3698</v>
      </c>
      <c r="D32" s="27">
        <v>250.2676</v>
      </c>
    </row>
    <row r="33" s="2" customFormat="1" ht="27" customHeight="1" spans="1:4">
      <c r="A33" s="18">
        <v>26</v>
      </c>
      <c r="B33" s="25" t="s">
        <v>3703</v>
      </c>
      <c r="C33" s="28" t="s">
        <v>3698</v>
      </c>
      <c r="D33" s="27">
        <v>47.832</v>
      </c>
    </row>
    <row r="34" s="2" customFormat="1" ht="27" customHeight="1" spans="1:4">
      <c r="A34" s="18">
        <v>27</v>
      </c>
      <c r="B34" s="25" t="s">
        <v>3704</v>
      </c>
      <c r="C34" s="28" t="s">
        <v>3698</v>
      </c>
      <c r="D34" s="27">
        <v>32.6886</v>
      </c>
    </row>
    <row r="35" s="2" customFormat="1" ht="27" customHeight="1" spans="1:4">
      <c r="A35" s="18">
        <v>28</v>
      </c>
      <c r="B35" s="25" t="s">
        <v>3705</v>
      </c>
      <c r="C35" s="28" t="s">
        <v>3698</v>
      </c>
      <c r="D35" s="27">
        <v>7.1</v>
      </c>
    </row>
    <row r="36" s="2" customFormat="1" ht="27" customHeight="1" spans="1:4">
      <c r="A36" s="18">
        <v>29</v>
      </c>
      <c r="B36" s="25" t="s">
        <v>3706</v>
      </c>
      <c r="C36" s="28" t="s">
        <v>3698</v>
      </c>
      <c r="D36" s="27">
        <v>82.3</v>
      </c>
    </row>
    <row r="37" s="2" customFormat="1" ht="27" customHeight="1" spans="1:4">
      <c r="A37" s="18">
        <v>30</v>
      </c>
      <c r="B37" s="25" t="s">
        <v>3707</v>
      </c>
      <c r="C37" s="28" t="s">
        <v>3698</v>
      </c>
      <c r="D37" s="27">
        <v>2.0769</v>
      </c>
    </row>
    <row r="38" s="2" customFormat="1" ht="27" customHeight="1" spans="1:4">
      <c r="A38" s="18">
        <v>31</v>
      </c>
      <c r="B38" s="25" t="s">
        <v>3708</v>
      </c>
      <c r="C38" s="28" t="s">
        <v>3698</v>
      </c>
      <c r="D38" s="27">
        <v>19.943996</v>
      </c>
    </row>
    <row r="39" s="2" customFormat="1" ht="27" customHeight="1" spans="1:4">
      <c r="A39" s="18">
        <v>32</v>
      </c>
      <c r="B39" s="25" t="s">
        <v>3709</v>
      </c>
      <c r="C39" s="28" t="s">
        <v>3698</v>
      </c>
      <c r="D39" s="27">
        <v>143.8789</v>
      </c>
    </row>
    <row r="40" s="2" customFormat="1" ht="27" customHeight="1" spans="1:4">
      <c r="A40" s="18">
        <v>33</v>
      </c>
      <c r="B40" s="25" t="s">
        <v>3710</v>
      </c>
      <c r="C40" s="28" t="s">
        <v>3698</v>
      </c>
      <c r="D40" s="27">
        <v>1386.3052</v>
      </c>
    </row>
    <row r="41" s="2" customFormat="1" ht="27" customHeight="1" spans="1:4">
      <c r="A41" s="18">
        <v>34</v>
      </c>
      <c r="B41" s="25" t="s">
        <v>3711</v>
      </c>
      <c r="C41" s="28" t="s">
        <v>3698</v>
      </c>
      <c r="D41" s="27">
        <v>258.5852</v>
      </c>
    </row>
    <row r="42" s="2" customFormat="1" ht="27" customHeight="1" spans="1:4">
      <c r="A42" s="18">
        <v>35</v>
      </c>
      <c r="B42" s="25" t="s">
        <v>3712</v>
      </c>
      <c r="C42" s="28" t="s">
        <v>3698</v>
      </c>
      <c r="D42" s="27">
        <v>76.2548</v>
      </c>
    </row>
    <row r="43" s="2" customFormat="1" ht="27" customHeight="1" spans="1:4">
      <c r="A43" s="18">
        <v>36</v>
      </c>
      <c r="B43" s="25" t="s">
        <v>3713</v>
      </c>
      <c r="C43" s="28" t="s">
        <v>3698</v>
      </c>
      <c r="D43" s="27">
        <v>0.2664</v>
      </c>
    </row>
    <row r="44" s="2" customFormat="1" ht="27" customHeight="1" spans="1:4">
      <c r="A44" s="18">
        <v>37</v>
      </c>
      <c r="B44" s="25" t="s">
        <v>3714</v>
      </c>
      <c r="C44" s="28" t="s">
        <v>3698</v>
      </c>
      <c r="D44" s="27">
        <v>6</v>
      </c>
    </row>
    <row r="45" s="2" customFormat="1" ht="27" customHeight="1" spans="1:4">
      <c r="A45" s="18">
        <v>38</v>
      </c>
      <c r="B45" s="25" t="s">
        <v>3715</v>
      </c>
      <c r="C45" s="28" t="s">
        <v>3698</v>
      </c>
      <c r="D45" s="27">
        <v>8.12</v>
      </c>
    </row>
    <row r="46" s="2" customFormat="1" ht="27" customHeight="1" spans="1:4">
      <c r="A46" s="18">
        <v>39</v>
      </c>
      <c r="B46" s="25" t="s">
        <v>3716</v>
      </c>
      <c r="C46" s="28" t="s">
        <v>3698</v>
      </c>
      <c r="D46" s="27">
        <v>17.9</v>
      </c>
    </row>
    <row r="47" s="2" customFormat="1" ht="27" customHeight="1" spans="1:4">
      <c r="A47" s="18">
        <v>40</v>
      </c>
      <c r="B47" s="25" t="s">
        <v>3717</v>
      </c>
      <c r="C47" s="28" t="s">
        <v>3698</v>
      </c>
      <c r="D47" s="27">
        <v>30.28</v>
      </c>
    </row>
    <row r="48" s="2" customFormat="1" ht="27" customHeight="1" spans="1:4">
      <c r="A48" s="18">
        <v>41</v>
      </c>
      <c r="B48" s="25" t="s">
        <v>3718</v>
      </c>
      <c r="C48" s="28" t="s">
        <v>3698</v>
      </c>
      <c r="D48" s="27">
        <v>5.821</v>
      </c>
    </row>
    <row r="49" s="2" customFormat="1" ht="27" customHeight="1" spans="1:4">
      <c r="A49" s="18">
        <v>42</v>
      </c>
      <c r="B49" s="25" t="s">
        <v>3719</v>
      </c>
      <c r="C49" s="28" t="s">
        <v>3698</v>
      </c>
      <c r="D49" s="27">
        <v>14.039</v>
      </c>
    </row>
    <row r="50" s="2" customFormat="1" ht="27" customHeight="1" spans="1:4">
      <c r="A50" s="18">
        <v>43</v>
      </c>
      <c r="B50" s="25" t="s">
        <v>3720</v>
      </c>
      <c r="C50" s="28" t="s">
        <v>3698</v>
      </c>
      <c r="D50" s="27">
        <v>6.2667</v>
      </c>
    </row>
    <row r="51" s="2" customFormat="1" ht="27" customHeight="1" spans="1:4">
      <c r="A51" s="18">
        <v>44</v>
      </c>
      <c r="B51" s="25" t="s">
        <v>3721</v>
      </c>
      <c r="C51" s="28" t="s">
        <v>3698</v>
      </c>
      <c r="D51" s="27">
        <v>15</v>
      </c>
    </row>
    <row r="52" s="2" customFormat="1" ht="27" customHeight="1" spans="1:4">
      <c r="A52" s="18">
        <v>45</v>
      </c>
      <c r="B52" s="25" t="s">
        <v>3722</v>
      </c>
      <c r="C52" s="28" t="s">
        <v>3698</v>
      </c>
      <c r="D52" s="27">
        <v>3.5</v>
      </c>
    </row>
    <row r="53" s="2" customFormat="1" ht="27" customHeight="1" spans="1:4">
      <c r="A53" s="18">
        <v>46</v>
      </c>
      <c r="B53" s="18" t="s">
        <v>3723</v>
      </c>
      <c r="C53" s="28" t="s">
        <v>3724</v>
      </c>
      <c r="D53" s="27">
        <v>2.08</v>
      </c>
    </row>
    <row r="54" s="2" customFormat="1" ht="27" customHeight="1" spans="1:4">
      <c r="A54" s="18">
        <v>47</v>
      </c>
      <c r="B54" s="18" t="s">
        <v>3725</v>
      </c>
      <c r="C54" s="26" t="s">
        <v>3726</v>
      </c>
      <c r="D54" s="27">
        <v>24.6</v>
      </c>
    </row>
    <row r="55" s="2" customFormat="1" ht="27" customHeight="1" spans="1:4">
      <c r="A55" s="18">
        <v>48</v>
      </c>
      <c r="B55" s="25" t="s">
        <v>3727</v>
      </c>
      <c r="C55" s="28" t="s">
        <v>3698</v>
      </c>
      <c r="D55" s="27">
        <v>20</v>
      </c>
    </row>
    <row r="56" s="2" customFormat="1" ht="27" customHeight="1" spans="1:4">
      <c r="A56" s="18">
        <v>49</v>
      </c>
      <c r="B56" s="25" t="s">
        <v>3728</v>
      </c>
      <c r="C56" s="28" t="s">
        <v>3698</v>
      </c>
      <c r="D56" s="27">
        <v>25</v>
      </c>
    </row>
    <row r="57" s="2" customFormat="1" ht="27" customHeight="1" spans="1:4">
      <c r="A57" s="18">
        <v>50</v>
      </c>
      <c r="B57" s="25" t="s">
        <v>3729</v>
      </c>
      <c r="C57" s="28" t="s">
        <v>3698</v>
      </c>
      <c r="D57" s="27">
        <v>3.5596</v>
      </c>
    </row>
    <row r="58" s="2" customFormat="1" ht="27" customHeight="1" spans="1:4">
      <c r="A58" s="18">
        <v>51</v>
      </c>
      <c r="B58" s="25" t="s">
        <v>3730</v>
      </c>
      <c r="C58" s="28" t="s">
        <v>3698</v>
      </c>
      <c r="D58" s="27">
        <v>1.8</v>
      </c>
    </row>
    <row r="59" s="2" customFormat="1" ht="27" customHeight="1" spans="1:4">
      <c r="A59" s="18">
        <v>52</v>
      </c>
      <c r="B59" s="25" t="s">
        <v>3731</v>
      </c>
      <c r="C59" s="28" t="s">
        <v>3698</v>
      </c>
      <c r="D59" s="27">
        <v>1.1703</v>
      </c>
    </row>
    <row r="60" s="2" customFormat="1" ht="27" customHeight="1" spans="1:4">
      <c r="A60" s="18">
        <v>53</v>
      </c>
      <c r="B60" s="25" t="s">
        <v>3732</v>
      </c>
      <c r="C60" s="28" t="s">
        <v>3724</v>
      </c>
      <c r="D60" s="27">
        <v>30</v>
      </c>
    </row>
    <row r="61" s="2" customFormat="1" ht="27" customHeight="1" spans="1:4">
      <c r="A61" s="18">
        <v>54</v>
      </c>
      <c r="B61" s="18" t="s">
        <v>3733</v>
      </c>
      <c r="C61" s="28" t="s">
        <v>3724</v>
      </c>
      <c r="D61" s="27">
        <v>1.64</v>
      </c>
    </row>
    <row r="62" s="2" customFormat="1" ht="27" customHeight="1" spans="1:4">
      <c r="A62" s="18">
        <v>55</v>
      </c>
      <c r="B62" s="18" t="s">
        <v>3734</v>
      </c>
      <c r="C62" s="28" t="s">
        <v>3724</v>
      </c>
      <c r="D62" s="27">
        <v>105.6676</v>
      </c>
    </row>
    <row r="63" s="2" customFormat="1" ht="27" customHeight="1" spans="1:4">
      <c r="A63" s="18">
        <v>56</v>
      </c>
      <c r="B63" s="18" t="s">
        <v>3735</v>
      </c>
      <c r="C63" s="28" t="s">
        <v>3724</v>
      </c>
      <c r="D63" s="27">
        <v>221.5869</v>
      </c>
    </row>
    <row r="64" s="2" customFormat="1" ht="27" customHeight="1" spans="1:4">
      <c r="A64" s="18">
        <v>57</v>
      </c>
      <c r="B64" s="18" t="s">
        <v>3736</v>
      </c>
      <c r="C64" s="28" t="s">
        <v>3724</v>
      </c>
      <c r="D64" s="27">
        <v>525.96995</v>
      </c>
    </row>
    <row r="65" s="2" customFormat="1" ht="27" customHeight="1" spans="1:4">
      <c r="A65" s="18">
        <v>58</v>
      </c>
      <c r="B65" s="18" t="s">
        <v>3737</v>
      </c>
      <c r="C65" s="28" t="s">
        <v>3724</v>
      </c>
      <c r="D65" s="27">
        <v>85.463964</v>
      </c>
    </row>
    <row r="66" s="2" customFormat="1" ht="27" customHeight="1" spans="1:4">
      <c r="A66" s="18">
        <v>59</v>
      </c>
      <c r="B66" s="18" t="s">
        <v>3738</v>
      </c>
      <c r="C66" s="28" t="s">
        <v>3724</v>
      </c>
      <c r="D66" s="27">
        <v>236.1585</v>
      </c>
    </row>
    <row r="67" s="2" customFormat="1" ht="27" customHeight="1" spans="1:4">
      <c r="A67" s="18">
        <v>60</v>
      </c>
      <c r="B67" s="18" t="s">
        <v>3739</v>
      </c>
      <c r="C67" s="28" t="s">
        <v>3724</v>
      </c>
      <c r="D67" s="27">
        <v>5.4052</v>
      </c>
    </row>
    <row r="68" s="2" customFormat="1" ht="27" customHeight="1" spans="1:4">
      <c r="A68" s="18">
        <v>61</v>
      </c>
      <c r="B68" s="18" t="s">
        <v>3740</v>
      </c>
      <c r="C68" s="28" t="s">
        <v>3724</v>
      </c>
      <c r="D68" s="27">
        <v>220</v>
      </c>
    </row>
    <row r="69" s="2" customFormat="1" ht="27" customHeight="1" spans="1:4">
      <c r="A69" s="18">
        <v>62</v>
      </c>
      <c r="B69" s="25" t="s">
        <v>3741</v>
      </c>
      <c r="C69" s="28" t="s">
        <v>3724</v>
      </c>
      <c r="D69" s="27">
        <v>446.3905</v>
      </c>
    </row>
    <row r="70" s="2" customFormat="1" ht="27" customHeight="1" spans="1:4">
      <c r="A70" s="18">
        <v>63</v>
      </c>
      <c r="B70" s="25" t="s">
        <v>3482</v>
      </c>
      <c r="C70" s="28" t="s">
        <v>3724</v>
      </c>
      <c r="D70" s="27">
        <v>329.53586</v>
      </c>
    </row>
    <row r="71" s="2" customFormat="1" ht="27" customHeight="1" spans="1:4">
      <c r="A71" s="18">
        <v>64</v>
      </c>
      <c r="B71" s="18" t="s">
        <v>3742</v>
      </c>
      <c r="C71" s="28" t="s">
        <v>3724</v>
      </c>
      <c r="D71" s="27">
        <v>24.4567</v>
      </c>
    </row>
    <row r="72" s="2" customFormat="1" ht="27" customHeight="1" spans="1:4">
      <c r="A72" s="18">
        <v>65</v>
      </c>
      <c r="B72" s="18" t="s">
        <v>3743</v>
      </c>
      <c r="C72" s="29" t="s">
        <v>3744</v>
      </c>
      <c r="D72" s="27">
        <v>287.6254</v>
      </c>
    </row>
    <row r="73" s="2" customFormat="1" ht="27" customHeight="1" spans="1:4">
      <c r="A73" s="18">
        <v>66</v>
      </c>
      <c r="B73" s="18" t="s">
        <v>3745</v>
      </c>
      <c r="C73" s="29" t="s">
        <v>3744</v>
      </c>
      <c r="D73" s="27">
        <v>88.6</v>
      </c>
    </row>
    <row r="74" s="2" customFormat="1" ht="27" customHeight="1" spans="1:4">
      <c r="A74" s="18">
        <v>67</v>
      </c>
      <c r="B74" s="25" t="s">
        <v>3746</v>
      </c>
      <c r="C74" s="29" t="s">
        <v>3744</v>
      </c>
      <c r="D74" s="27">
        <v>8.0964</v>
      </c>
    </row>
    <row r="75" s="2" customFormat="1" ht="27" customHeight="1" spans="1:4">
      <c r="A75" s="18">
        <v>68</v>
      </c>
      <c r="B75" s="18" t="s">
        <v>3747</v>
      </c>
      <c r="C75" s="29" t="s">
        <v>3744</v>
      </c>
      <c r="D75" s="27">
        <v>4.7515</v>
      </c>
    </row>
    <row r="76" s="2" customFormat="1" ht="27" customHeight="1" spans="1:4">
      <c r="A76" s="18">
        <v>69</v>
      </c>
      <c r="B76" s="18" t="s">
        <v>3748</v>
      </c>
      <c r="C76" s="29" t="s">
        <v>3744</v>
      </c>
      <c r="D76" s="27">
        <v>109.576</v>
      </c>
    </row>
    <row r="77" s="2" customFormat="1" ht="27" customHeight="1" spans="1:4">
      <c r="A77" s="18">
        <v>70</v>
      </c>
      <c r="B77" s="25" t="s">
        <v>3749</v>
      </c>
      <c r="C77" s="29" t="s">
        <v>3744</v>
      </c>
      <c r="D77" s="27">
        <v>106.542</v>
      </c>
    </row>
    <row r="78" s="2" customFormat="1" ht="27" customHeight="1" spans="1:4">
      <c r="A78" s="18">
        <v>71</v>
      </c>
      <c r="B78" s="25" t="s">
        <v>3750</v>
      </c>
      <c r="C78" s="29" t="s">
        <v>3744</v>
      </c>
      <c r="D78" s="27">
        <v>637.490715</v>
      </c>
    </row>
    <row r="79" s="2" customFormat="1" ht="27" customHeight="1" spans="1:4">
      <c r="A79" s="18">
        <v>72</v>
      </c>
      <c r="B79" s="25" t="s">
        <v>3751</v>
      </c>
      <c r="C79" s="29" t="s">
        <v>3744</v>
      </c>
      <c r="D79" s="27">
        <v>8.4472</v>
      </c>
    </row>
    <row r="80" s="2" customFormat="1" ht="27" customHeight="1" spans="1:4">
      <c r="A80" s="18">
        <v>73</v>
      </c>
      <c r="B80" s="25" t="s">
        <v>3752</v>
      </c>
      <c r="C80" s="29" t="s">
        <v>3744</v>
      </c>
      <c r="D80" s="27">
        <v>188.9043</v>
      </c>
    </row>
    <row r="81" s="2" customFormat="1" ht="27" customHeight="1" spans="1:4">
      <c r="A81" s="18">
        <v>74</v>
      </c>
      <c r="B81" s="25" t="s">
        <v>3753</v>
      </c>
      <c r="C81" s="29" t="s">
        <v>3744</v>
      </c>
      <c r="D81" s="27">
        <v>442.0552</v>
      </c>
    </row>
    <row r="82" s="2" customFormat="1" ht="27" customHeight="1" spans="1:4">
      <c r="A82" s="18">
        <v>75</v>
      </c>
      <c r="B82" s="25" t="s">
        <v>3754</v>
      </c>
      <c r="C82" s="29" t="s">
        <v>3744</v>
      </c>
      <c r="D82" s="27">
        <v>1316.4886</v>
      </c>
    </row>
    <row r="83" s="2" customFormat="1" ht="27" customHeight="1" spans="1:4">
      <c r="A83" s="18">
        <v>76</v>
      </c>
      <c r="B83" s="25" t="s">
        <v>3755</v>
      </c>
      <c r="C83" s="29" t="s">
        <v>3744</v>
      </c>
      <c r="D83" s="27">
        <v>101.01</v>
      </c>
    </row>
    <row r="84" s="2" customFormat="1" ht="27" customHeight="1" spans="1:4">
      <c r="A84" s="18">
        <v>77</v>
      </c>
      <c r="B84" s="25" t="s">
        <v>3756</v>
      </c>
      <c r="C84" s="29" t="s">
        <v>3744</v>
      </c>
      <c r="D84" s="27">
        <v>122.38</v>
      </c>
    </row>
    <row r="85" s="2" customFormat="1" ht="27" customHeight="1" spans="1:4">
      <c r="A85" s="18">
        <v>78</v>
      </c>
      <c r="B85" s="25" t="s">
        <v>3757</v>
      </c>
      <c r="C85" s="29" t="s">
        <v>3744</v>
      </c>
      <c r="D85" s="27">
        <v>46.9276</v>
      </c>
    </row>
    <row r="86" s="2" customFormat="1" ht="27" customHeight="1" spans="1:4">
      <c r="A86" s="18">
        <v>79</v>
      </c>
      <c r="B86" s="25" t="s">
        <v>3758</v>
      </c>
      <c r="C86" s="29" t="s">
        <v>3744</v>
      </c>
      <c r="D86" s="27">
        <v>334.16</v>
      </c>
    </row>
    <row r="87" s="2" customFormat="1" ht="27" customHeight="1" spans="1:4">
      <c r="A87" s="18">
        <v>80</v>
      </c>
      <c r="B87" s="25" t="s">
        <v>3759</v>
      </c>
      <c r="C87" s="29" t="s">
        <v>3744</v>
      </c>
      <c r="D87" s="27">
        <v>229.7266</v>
      </c>
    </row>
    <row r="88" s="2" customFormat="1" ht="27" customHeight="1" spans="1:4">
      <c r="A88" s="18">
        <v>81</v>
      </c>
      <c r="B88" s="25" t="s">
        <v>3760</v>
      </c>
      <c r="C88" s="29" t="s">
        <v>3744</v>
      </c>
      <c r="D88" s="27">
        <v>23.14</v>
      </c>
    </row>
    <row r="89" s="2" customFormat="1" ht="27" customHeight="1" spans="1:4">
      <c r="A89" s="18">
        <v>82</v>
      </c>
      <c r="B89" s="25" t="s">
        <v>3761</v>
      </c>
      <c r="C89" s="29" t="s">
        <v>3744</v>
      </c>
      <c r="D89" s="27">
        <v>3.57</v>
      </c>
    </row>
    <row r="90" s="2" customFormat="1" ht="27" customHeight="1" spans="1:4">
      <c r="A90" s="18">
        <v>83</v>
      </c>
      <c r="B90" s="25" t="s">
        <v>3762</v>
      </c>
      <c r="C90" s="29" t="s">
        <v>3744</v>
      </c>
      <c r="D90" s="27">
        <v>11.4198</v>
      </c>
    </row>
    <row r="91" s="2" customFormat="1" ht="27" customHeight="1" spans="1:4">
      <c r="A91" s="18">
        <v>84</v>
      </c>
      <c r="B91" s="25" t="s">
        <v>3763</v>
      </c>
      <c r="C91" s="29" t="s">
        <v>3744</v>
      </c>
      <c r="D91" s="27">
        <v>4.2308</v>
      </c>
    </row>
    <row r="92" s="2" customFormat="1" ht="27" customHeight="1" spans="1:4">
      <c r="A92" s="18">
        <v>85</v>
      </c>
      <c r="B92" s="25" t="s">
        <v>3764</v>
      </c>
      <c r="C92" s="29" t="s">
        <v>3744</v>
      </c>
      <c r="D92" s="27">
        <v>31.3089</v>
      </c>
    </row>
    <row r="93" s="2" customFormat="1" ht="27" customHeight="1" spans="1:4">
      <c r="A93" s="18">
        <v>86</v>
      </c>
      <c r="B93" s="25" t="s">
        <v>3765</v>
      </c>
      <c r="C93" s="29" t="s">
        <v>3744</v>
      </c>
      <c r="D93" s="27">
        <v>5.02</v>
      </c>
    </row>
    <row r="94" s="2" customFormat="1" ht="27" customHeight="1" spans="1:4">
      <c r="A94" s="18">
        <v>87</v>
      </c>
      <c r="B94" s="25" t="s">
        <v>3766</v>
      </c>
      <c r="C94" s="29" t="s">
        <v>3744</v>
      </c>
      <c r="D94" s="27">
        <v>291.0319</v>
      </c>
    </row>
    <row r="95" s="2" customFormat="1" ht="27" customHeight="1" spans="1:4">
      <c r="A95" s="18">
        <v>88</v>
      </c>
      <c r="B95" s="25" t="s">
        <v>3767</v>
      </c>
      <c r="C95" s="29" t="s">
        <v>3744</v>
      </c>
      <c r="D95" s="27">
        <v>62.8</v>
      </c>
    </row>
    <row r="96" s="2" customFormat="1" ht="27" customHeight="1" spans="1:4">
      <c r="A96" s="18">
        <v>89</v>
      </c>
      <c r="B96" s="25" t="s">
        <v>3768</v>
      </c>
      <c r="C96" s="29" t="s">
        <v>3744</v>
      </c>
      <c r="D96" s="27">
        <v>57.8442</v>
      </c>
    </row>
    <row r="97" s="2" customFormat="1" ht="27" customHeight="1" spans="1:4">
      <c r="A97" s="18">
        <v>90</v>
      </c>
      <c r="B97" s="25" t="s">
        <v>3769</v>
      </c>
      <c r="C97" s="29" t="s">
        <v>3744</v>
      </c>
      <c r="D97" s="27">
        <v>30.0171</v>
      </c>
    </row>
    <row r="98" s="2" customFormat="1" ht="27" customHeight="1" spans="1:4">
      <c r="A98" s="18">
        <v>91</v>
      </c>
      <c r="B98" s="25" t="s">
        <v>3770</v>
      </c>
      <c r="C98" s="29" t="s">
        <v>3744</v>
      </c>
      <c r="D98" s="27">
        <v>545.703</v>
      </c>
    </row>
    <row r="99" s="2" customFormat="1" ht="27" customHeight="1" spans="1:4">
      <c r="A99" s="18">
        <v>92</v>
      </c>
      <c r="B99" s="18" t="s">
        <v>3771</v>
      </c>
      <c r="C99" s="29" t="s">
        <v>3744</v>
      </c>
      <c r="D99" s="27">
        <v>6.5648</v>
      </c>
    </row>
    <row r="100" s="2" customFormat="1" ht="27" customHeight="1" spans="1:4">
      <c r="A100" s="18">
        <v>93</v>
      </c>
      <c r="B100" s="18" t="s">
        <v>3772</v>
      </c>
      <c r="C100" s="29" t="s">
        <v>3744</v>
      </c>
      <c r="D100" s="27">
        <v>1221.62</v>
      </c>
    </row>
    <row r="101" s="2" customFormat="1" ht="27" customHeight="1" spans="1:4">
      <c r="A101" s="18">
        <v>94</v>
      </c>
      <c r="B101" s="25" t="s">
        <v>3773</v>
      </c>
      <c r="C101" s="29" t="s">
        <v>3744</v>
      </c>
      <c r="D101" s="27">
        <v>1.2405</v>
      </c>
    </row>
    <row r="102" s="2" customFormat="1" ht="27" customHeight="1" spans="1:4">
      <c r="A102" s="18">
        <v>95</v>
      </c>
      <c r="B102" s="25" t="s">
        <v>3774</v>
      </c>
      <c r="C102" s="29" t="s">
        <v>3744</v>
      </c>
      <c r="D102" s="27">
        <v>1.3668</v>
      </c>
    </row>
    <row r="103" s="2" customFormat="1" ht="27" customHeight="1" spans="1:4">
      <c r="A103" s="18">
        <v>96</v>
      </c>
      <c r="B103" s="25" t="s">
        <v>3775</v>
      </c>
      <c r="C103" s="29" t="s">
        <v>3744</v>
      </c>
      <c r="D103" s="27">
        <v>64</v>
      </c>
    </row>
    <row r="104" s="2" customFormat="1" ht="27" customHeight="1" spans="1:4">
      <c r="A104" s="18">
        <v>97</v>
      </c>
      <c r="B104" s="25" t="s">
        <v>3776</v>
      </c>
      <c r="C104" s="29" t="s">
        <v>3744</v>
      </c>
      <c r="D104" s="27">
        <v>0.5253</v>
      </c>
    </row>
    <row r="105" s="2" customFormat="1" ht="27" customHeight="1" spans="1:4">
      <c r="A105" s="18">
        <v>98</v>
      </c>
      <c r="B105" s="25" t="s">
        <v>3777</v>
      </c>
      <c r="C105" s="29" t="s">
        <v>3744</v>
      </c>
      <c r="D105" s="27">
        <v>260</v>
      </c>
    </row>
    <row r="106" s="2" customFormat="1" ht="27" customHeight="1" spans="1:4">
      <c r="A106" s="18">
        <v>99</v>
      </c>
      <c r="B106" s="25" t="s">
        <v>3778</v>
      </c>
      <c r="C106" s="29" t="s">
        <v>3744</v>
      </c>
      <c r="D106" s="27">
        <v>1.5769</v>
      </c>
    </row>
    <row r="107" s="2" customFormat="1" ht="27" customHeight="1" spans="1:4">
      <c r="A107" s="18">
        <v>100</v>
      </c>
      <c r="B107" s="25" t="s">
        <v>3779</v>
      </c>
      <c r="C107" s="29" t="s">
        <v>3744</v>
      </c>
      <c r="D107" s="27">
        <v>20.2</v>
      </c>
    </row>
    <row r="108" s="2" customFormat="1" ht="27" customHeight="1" spans="1:4">
      <c r="A108" s="18">
        <v>101</v>
      </c>
      <c r="B108" s="25" t="s">
        <v>3780</v>
      </c>
      <c r="C108" s="29" t="s">
        <v>3744</v>
      </c>
      <c r="D108" s="27">
        <v>1286.0369</v>
      </c>
    </row>
    <row r="109" s="2" customFormat="1" ht="27" customHeight="1" spans="1:4">
      <c r="A109" s="18">
        <v>102</v>
      </c>
      <c r="B109" s="25" t="s">
        <v>3781</v>
      </c>
      <c r="C109" s="29" t="s">
        <v>3744</v>
      </c>
      <c r="D109" s="27">
        <v>59.0135</v>
      </c>
    </row>
    <row r="110" s="2" customFormat="1" ht="27" customHeight="1" spans="1:4">
      <c r="A110" s="18">
        <v>103</v>
      </c>
      <c r="B110" s="25" t="s">
        <v>3782</v>
      </c>
      <c r="C110" s="29" t="s">
        <v>3744</v>
      </c>
      <c r="D110" s="27">
        <v>334.0365</v>
      </c>
    </row>
    <row r="111" s="2" customFormat="1" ht="27" customHeight="1" spans="1:4">
      <c r="A111" s="18">
        <v>104</v>
      </c>
      <c r="B111" s="25" t="s">
        <v>3783</v>
      </c>
      <c r="C111" s="29" t="s">
        <v>3744</v>
      </c>
      <c r="D111" s="27">
        <v>9.417</v>
      </c>
    </row>
    <row r="112" s="2" customFormat="1" ht="27" customHeight="1" spans="1:4">
      <c r="A112" s="18">
        <v>105</v>
      </c>
      <c r="B112" s="25" t="s">
        <v>3784</v>
      </c>
      <c r="C112" s="29" t="s">
        <v>3744</v>
      </c>
      <c r="D112" s="27">
        <v>96</v>
      </c>
    </row>
    <row r="113" s="2" customFormat="1" ht="27" customHeight="1" spans="1:4">
      <c r="A113" s="18">
        <v>106</v>
      </c>
      <c r="B113" s="25" t="s">
        <v>3785</v>
      </c>
      <c r="C113" s="29" t="s">
        <v>3744</v>
      </c>
      <c r="D113" s="27">
        <v>2.1</v>
      </c>
    </row>
    <row r="114" s="2" customFormat="1" ht="27" customHeight="1" spans="1:4">
      <c r="A114" s="18">
        <v>107</v>
      </c>
      <c r="B114" s="25" t="s">
        <v>3786</v>
      </c>
      <c r="C114" s="29" t="s">
        <v>3744</v>
      </c>
      <c r="D114" s="27">
        <v>9.2</v>
      </c>
    </row>
    <row r="115" s="2" customFormat="1" ht="27" customHeight="1" spans="1:4">
      <c r="A115" s="18">
        <v>108</v>
      </c>
      <c r="B115" s="25" t="s">
        <v>3787</v>
      </c>
      <c r="C115" s="29" t="s">
        <v>3744</v>
      </c>
      <c r="D115" s="27">
        <v>4.4392</v>
      </c>
    </row>
    <row r="116" s="2" customFormat="1" ht="27" customHeight="1" spans="1:4">
      <c r="A116" s="18">
        <v>109</v>
      </c>
      <c r="B116" s="25" t="s">
        <v>3527</v>
      </c>
      <c r="C116" s="29" t="s">
        <v>3744</v>
      </c>
      <c r="D116" s="27">
        <v>3191.2372</v>
      </c>
    </row>
    <row r="117" s="2" customFormat="1" ht="27" customHeight="1" spans="1:4">
      <c r="A117" s="18">
        <v>110</v>
      </c>
      <c r="B117" s="25" t="s">
        <v>3788</v>
      </c>
      <c r="C117" s="29" t="s">
        <v>3744</v>
      </c>
      <c r="D117" s="27">
        <v>65</v>
      </c>
    </row>
    <row r="118" s="2" customFormat="1" ht="27" customHeight="1" spans="1:4">
      <c r="A118" s="18">
        <v>111</v>
      </c>
      <c r="B118" s="25" t="s">
        <v>3789</v>
      </c>
      <c r="C118" s="29" t="s">
        <v>3744</v>
      </c>
      <c r="D118" s="27">
        <v>5</v>
      </c>
    </row>
    <row r="119" s="2" customFormat="1" ht="27" customHeight="1" spans="1:4">
      <c r="A119" s="18">
        <v>112</v>
      </c>
      <c r="B119" s="25" t="s">
        <v>3790</v>
      </c>
      <c r="C119" s="29" t="s">
        <v>3744</v>
      </c>
      <c r="D119" s="27">
        <v>4</v>
      </c>
    </row>
    <row r="120" s="2" customFormat="1" ht="27" customHeight="1" spans="1:4">
      <c r="A120" s="18">
        <v>113</v>
      </c>
      <c r="B120" s="25" t="s">
        <v>3791</v>
      </c>
      <c r="C120" s="29" t="s">
        <v>3744</v>
      </c>
      <c r="D120" s="27">
        <v>2</v>
      </c>
    </row>
    <row r="121" s="2" customFormat="1" ht="27" customHeight="1" spans="1:4">
      <c r="A121" s="18">
        <v>114</v>
      </c>
      <c r="B121" s="18" t="s">
        <v>3792</v>
      </c>
      <c r="C121" s="29" t="s">
        <v>3744</v>
      </c>
      <c r="D121" s="27">
        <v>57</v>
      </c>
    </row>
    <row r="122" s="2" customFormat="1" ht="27" customHeight="1" spans="1:4">
      <c r="A122" s="18">
        <v>115</v>
      </c>
      <c r="B122" s="25" t="s">
        <v>3793</v>
      </c>
      <c r="C122" s="29" t="s">
        <v>3744</v>
      </c>
      <c r="D122" s="27">
        <v>1</v>
      </c>
    </row>
    <row r="123" s="2" customFormat="1" ht="27" customHeight="1" spans="1:4">
      <c r="A123" s="18">
        <v>116</v>
      </c>
      <c r="B123" s="25" t="s">
        <v>3794</v>
      </c>
      <c r="C123" s="29" t="s">
        <v>3744</v>
      </c>
      <c r="D123" s="27">
        <v>311</v>
      </c>
    </row>
    <row r="124" s="2" customFormat="1" ht="27" customHeight="1" spans="1:4">
      <c r="A124" s="18">
        <v>117</v>
      </c>
      <c r="B124" s="25" t="s">
        <v>3795</v>
      </c>
      <c r="C124" s="29" t="s">
        <v>3744</v>
      </c>
      <c r="D124" s="27">
        <v>0.8277</v>
      </c>
    </row>
    <row r="125" s="2" customFormat="1" ht="27" customHeight="1" spans="1:4">
      <c r="A125" s="18">
        <v>118</v>
      </c>
      <c r="B125" s="18" t="s">
        <v>3796</v>
      </c>
      <c r="C125" s="29" t="s">
        <v>3744</v>
      </c>
      <c r="D125" s="27">
        <v>0.6</v>
      </c>
    </row>
    <row r="126" s="2" customFormat="1" ht="27" customHeight="1" spans="1:4">
      <c r="A126" s="18">
        <v>119</v>
      </c>
      <c r="B126" s="18" t="s">
        <v>3797</v>
      </c>
      <c r="C126" s="29" t="s">
        <v>3744</v>
      </c>
      <c r="D126" s="27">
        <v>0.8</v>
      </c>
    </row>
    <row r="127" s="2" customFormat="1" ht="27" customHeight="1" spans="1:4">
      <c r="A127" s="18">
        <v>120</v>
      </c>
      <c r="B127" s="25" t="s">
        <v>3798</v>
      </c>
      <c r="C127" s="29" t="s">
        <v>3744</v>
      </c>
      <c r="D127" s="27">
        <v>0.08</v>
      </c>
    </row>
    <row r="128" s="2" customFormat="1" ht="27" customHeight="1" spans="1:4">
      <c r="A128" s="18">
        <v>121</v>
      </c>
      <c r="B128" s="25" t="s">
        <v>3799</v>
      </c>
      <c r="C128" s="29" t="s">
        <v>3744</v>
      </c>
      <c r="D128" s="27">
        <v>2.22</v>
      </c>
    </row>
    <row r="129" s="2" customFormat="1" ht="27" customHeight="1" spans="1:4">
      <c r="A129" s="18">
        <v>122</v>
      </c>
      <c r="B129" s="25" t="s">
        <v>3800</v>
      </c>
      <c r="C129" s="29" t="s">
        <v>3744</v>
      </c>
      <c r="D129" s="27">
        <v>5</v>
      </c>
    </row>
    <row r="130" s="2" customFormat="1" ht="27" customHeight="1" spans="1:4">
      <c r="A130" s="18">
        <v>123</v>
      </c>
      <c r="B130" s="25" t="s">
        <v>3801</v>
      </c>
      <c r="C130" s="29" t="s">
        <v>3744</v>
      </c>
      <c r="D130" s="27">
        <v>9.2</v>
      </c>
    </row>
    <row r="131" s="2" customFormat="1" ht="27" customHeight="1" spans="1:4">
      <c r="A131" s="18">
        <v>124</v>
      </c>
      <c r="B131" s="25" t="s">
        <v>3802</v>
      </c>
      <c r="C131" s="29" t="s">
        <v>3744</v>
      </c>
      <c r="D131" s="27">
        <v>5</v>
      </c>
    </row>
    <row r="132" s="2" customFormat="1" ht="27" customHeight="1" spans="1:4">
      <c r="A132" s="18">
        <v>125</v>
      </c>
      <c r="B132" s="25" t="s">
        <v>3803</v>
      </c>
      <c r="C132" s="29" t="s">
        <v>3744</v>
      </c>
      <c r="D132" s="27">
        <v>0.14</v>
      </c>
    </row>
    <row r="133" s="2" customFormat="1" ht="27" customHeight="1" spans="1:4">
      <c r="A133" s="18">
        <v>126</v>
      </c>
      <c r="B133" s="25" t="s">
        <v>3804</v>
      </c>
      <c r="C133" s="29" t="s">
        <v>3744</v>
      </c>
      <c r="D133" s="27">
        <v>9.2</v>
      </c>
    </row>
    <row r="134" s="2" customFormat="1" ht="27" customHeight="1" spans="1:4">
      <c r="A134" s="18">
        <v>127</v>
      </c>
      <c r="B134" s="18" t="s">
        <v>3805</v>
      </c>
      <c r="C134" s="26" t="s">
        <v>3806</v>
      </c>
      <c r="D134" s="27">
        <v>164.6995</v>
      </c>
    </row>
    <row r="135" s="2" customFormat="1" ht="27" customHeight="1" spans="1:4">
      <c r="A135" s="18">
        <v>128</v>
      </c>
      <c r="B135" s="18" t="s">
        <v>3807</v>
      </c>
      <c r="C135" s="26" t="s">
        <v>3806</v>
      </c>
      <c r="D135" s="27">
        <v>28.7</v>
      </c>
    </row>
    <row r="136" s="2" customFormat="1" ht="27" customHeight="1" spans="1:4">
      <c r="A136" s="18">
        <v>129</v>
      </c>
      <c r="B136" s="18" t="s">
        <v>3808</v>
      </c>
      <c r="C136" s="26" t="s">
        <v>3806</v>
      </c>
      <c r="D136" s="27">
        <v>80</v>
      </c>
    </row>
    <row r="137" s="2" customFormat="1" ht="27" customHeight="1" spans="1:4">
      <c r="A137" s="18">
        <v>130</v>
      </c>
      <c r="B137" s="18" t="s">
        <v>3809</v>
      </c>
      <c r="C137" s="26" t="s">
        <v>3806</v>
      </c>
      <c r="D137" s="27">
        <v>56.87</v>
      </c>
    </row>
    <row r="138" s="2" customFormat="1" ht="27" customHeight="1" spans="1:4">
      <c r="A138" s="18">
        <v>131</v>
      </c>
      <c r="B138" s="25" t="s">
        <v>3810</v>
      </c>
      <c r="C138" s="26" t="s">
        <v>3806</v>
      </c>
      <c r="D138" s="27">
        <v>9.2117</v>
      </c>
    </row>
    <row r="139" s="2" customFormat="1" ht="27" customHeight="1" spans="1:4">
      <c r="A139" s="18">
        <v>132</v>
      </c>
      <c r="B139" s="25" t="s">
        <v>3811</v>
      </c>
      <c r="C139" s="26" t="s">
        <v>3806</v>
      </c>
      <c r="D139" s="27">
        <v>15.9739</v>
      </c>
    </row>
    <row r="140" s="2" customFormat="1" ht="27" customHeight="1" spans="1:4">
      <c r="A140" s="18">
        <v>133</v>
      </c>
      <c r="B140" s="25" t="s">
        <v>3812</v>
      </c>
      <c r="C140" s="26" t="s">
        <v>3806</v>
      </c>
      <c r="D140" s="27">
        <v>125.05</v>
      </c>
    </row>
    <row r="141" s="2" customFormat="1" ht="27" customHeight="1" spans="1:4">
      <c r="A141" s="18">
        <v>134</v>
      </c>
      <c r="B141" s="25" t="s">
        <v>3813</v>
      </c>
      <c r="C141" s="26" t="s">
        <v>3806</v>
      </c>
      <c r="D141" s="27">
        <v>53.3185999999999</v>
      </c>
    </row>
    <row r="142" s="2" customFormat="1" ht="27" customHeight="1" spans="1:4">
      <c r="A142" s="18">
        <v>135</v>
      </c>
      <c r="B142" s="25" t="s">
        <v>3814</v>
      </c>
      <c r="C142" s="26" t="s">
        <v>3806</v>
      </c>
      <c r="D142" s="27">
        <v>78.5605</v>
      </c>
    </row>
    <row r="143" s="2" customFormat="1" ht="27" customHeight="1" spans="1:4">
      <c r="A143" s="18">
        <v>136</v>
      </c>
      <c r="B143" s="25" t="s">
        <v>3815</v>
      </c>
      <c r="C143" s="26" t="s">
        <v>3806</v>
      </c>
      <c r="D143" s="27">
        <v>48.5936</v>
      </c>
    </row>
    <row r="144" s="2" customFormat="1" ht="27" customHeight="1" spans="1:4">
      <c r="A144" s="18">
        <v>137</v>
      </c>
      <c r="B144" s="25" t="s">
        <v>3816</v>
      </c>
      <c r="C144" s="26" t="s">
        <v>3806</v>
      </c>
      <c r="D144" s="27">
        <v>41</v>
      </c>
    </row>
    <row r="145" s="2" customFormat="1" ht="27" customHeight="1" spans="1:4">
      <c r="A145" s="18">
        <v>138</v>
      </c>
      <c r="B145" s="25" t="s">
        <v>3817</v>
      </c>
      <c r="C145" s="26" t="s">
        <v>3806</v>
      </c>
      <c r="D145" s="27">
        <v>18</v>
      </c>
    </row>
    <row r="146" s="2" customFormat="1" ht="27" customHeight="1" spans="1:4">
      <c r="A146" s="18">
        <v>139</v>
      </c>
      <c r="B146" s="25" t="s">
        <v>3818</v>
      </c>
      <c r="C146" s="26" t="s">
        <v>3806</v>
      </c>
      <c r="D146" s="27">
        <v>201.307</v>
      </c>
    </row>
    <row r="147" s="2" customFormat="1" ht="27" customHeight="1" spans="1:4">
      <c r="A147" s="18">
        <v>140</v>
      </c>
      <c r="B147" s="25" t="s">
        <v>3819</v>
      </c>
      <c r="C147" s="26" t="s">
        <v>3806</v>
      </c>
      <c r="D147" s="27">
        <v>131.5436</v>
      </c>
    </row>
    <row r="148" s="2" customFormat="1" ht="27" customHeight="1" spans="1:4">
      <c r="A148" s="18">
        <v>141</v>
      </c>
      <c r="B148" s="25" t="s">
        <v>3820</v>
      </c>
      <c r="C148" s="26" t="s">
        <v>3806</v>
      </c>
      <c r="D148" s="27">
        <v>329.5514</v>
      </c>
    </row>
    <row r="149" s="2" customFormat="1" ht="27" customHeight="1" spans="1:4">
      <c r="A149" s="18">
        <v>142</v>
      </c>
      <c r="B149" s="18" t="s">
        <v>3821</v>
      </c>
      <c r="C149" s="26" t="s">
        <v>3806</v>
      </c>
      <c r="D149" s="27">
        <v>105</v>
      </c>
    </row>
    <row r="150" s="2" customFormat="1" ht="27" customHeight="1" spans="1:4">
      <c r="A150" s="18">
        <v>143</v>
      </c>
      <c r="B150" s="25" t="s">
        <v>3822</v>
      </c>
      <c r="C150" s="26" t="s">
        <v>3806</v>
      </c>
      <c r="D150" s="27">
        <v>3.1086</v>
      </c>
    </row>
    <row r="151" s="2" customFormat="1" ht="27" customHeight="1" spans="1:4">
      <c r="A151" s="18">
        <v>144</v>
      </c>
      <c r="B151" s="25" t="s">
        <v>3823</v>
      </c>
      <c r="C151" s="26" t="s">
        <v>3806</v>
      </c>
      <c r="D151" s="27">
        <v>0.15</v>
      </c>
    </row>
    <row r="152" s="2" customFormat="1" ht="27" customHeight="1" spans="1:4">
      <c r="A152" s="18">
        <v>145</v>
      </c>
      <c r="B152" s="18" t="s">
        <v>3824</v>
      </c>
      <c r="C152" s="26" t="s">
        <v>3806</v>
      </c>
      <c r="D152" s="27">
        <v>0.15</v>
      </c>
    </row>
    <row r="153" s="2" customFormat="1" ht="27" customHeight="1" spans="1:4">
      <c r="A153" s="18">
        <v>146</v>
      </c>
      <c r="B153" s="18" t="s">
        <v>3825</v>
      </c>
      <c r="C153" s="26" t="s">
        <v>3806</v>
      </c>
      <c r="D153" s="27">
        <v>113.51</v>
      </c>
    </row>
    <row r="154" s="2" customFormat="1" ht="27" customHeight="1" spans="1:4">
      <c r="A154" s="18">
        <v>147</v>
      </c>
      <c r="B154" s="18" t="s">
        <v>3826</v>
      </c>
      <c r="C154" s="26" t="s">
        <v>3806</v>
      </c>
      <c r="D154" s="27">
        <v>13.9133</v>
      </c>
    </row>
    <row r="155" s="2" customFormat="1" ht="27" customHeight="1" spans="1:4">
      <c r="A155" s="18">
        <v>148</v>
      </c>
      <c r="B155" s="25" t="s">
        <v>3827</v>
      </c>
      <c r="C155" s="26" t="s">
        <v>3806</v>
      </c>
      <c r="D155" s="27">
        <v>16.15</v>
      </c>
    </row>
    <row r="156" s="2" customFormat="1" ht="27" customHeight="1" spans="1:4">
      <c r="A156" s="18">
        <v>149</v>
      </c>
      <c r="B156" s="25" t="s">
        <v>3828</v>
      </c>
      <c r="C156" s="26" t="s">
        <v>3806</v>
      </c>
      <c r="D156" s="27">
        <v>10.1527</v>
      </c>
    </row>
    <row r="157" s="3" customFormat="1" ht="27" customHeight="1" spans="1:4">
      <c r="A157" s="30">
        <v>150</v>
      </c>
      <c r="B157" s="31" t="s">
        <v>3829</v>
      </c>
      <c r="C157" s="28" t="s">
        <v>3830</v>
      </c>
      <c r="D157" s="27">
        <v>117.89</v>
      </c>
    </row>
    <row r="158" s="3" customFormat="1" ht="27" customHeight="1" spans="1:4">
      <c r="A158" s="30">
        <v>151</v>
      </c>
      <c r="B158" s="31" t="s">
        <v>3831</v>
      </c>
      <c r="C158" s="28" t="s">
        <v>3832</v>
      </c>
      <c r="D158" s="27">
        <v>120.9928</v>
      </c>
    </row>
    <row r="159" s="2" customFormat="1" ht="27" customHeight="1" spans="1:4">
      <c r="A159" s="18">
        <v>152</v>
      </c>
      <c r="B159" s="25" t="s">
        <v>3833</v>
      </c>
      <c r="C159" s="26" t="s">
        <v>3834</v>
      </c>
      <c r="D159" s="27">
        <v>65</v>
      </c>
    </row>
    <row r="160" s="2" customFormat="1" ht="27" customHeight="1" spans="1:4">
      <c r="A160" s="18">
        <v>153</v>
      </c>
      <c r="B160" s="25" t="s">
        <v>3835</v>
      </c>
      <c r="C160" s="26" t="s">
        <v>3834</v>
      </c>
      <c r="D160" s="27">
        <v>13.9128</v>
      </c>
    </row>
    <row r="161" s="2" customFormat="1" ht="27" customHeight="1" spans="1:4">
      <c r="A161" s="18">
        <v>154</v>
      </c>
      <c r="B161" s="25" t="s">
        <v>3836</v>
      </c>
      <c r="C161" s="26" t="s">
        <v>3834</v>
      </c>
      <c r="D161" s="27">
        <v>50</v>
      </c>
    </row>
    <row r="162" s="2" customFormat="1" ht="27" customHeight="1" spans="1:4">
      <c r="A162" s="18">
        <v>155</v>
      </c>
      <c r="B162" s="25" t="s">
        <v>3837</v>
      </c>
      <c r="C162" s="26" t="s">
        <v>3834</v>
      </c>
      <c r="D162" s="27">
        <v>50</v>
      </c>
    </row>
    <row r="163" s="2" customFormat="1" ht="27" customHeight="1" spans="1:4">
      <c r="A163" s="18">
        <v>156</v>
      </c>
      <c r="B163" s="25" t="s">
        <v>3456</v>
      </c>
      <c r="C163" s="26" t="s">
        <v>3834</v>
      </c>
      <c r="D163" s="27">
        <v>556.8</v>
      </c>
    </row>
    <row r="164" s="2" customFormat="1" ht="27" customHeight="1" spans="1:4">
      <c r="A164" s="18">
        <v>157</v>
      </c>
      <c r="B164" s="25" t="s">
        <v>3838</v>
      </c>
      <c r="C164" s="26" t="s">
        <v>3834</v>
      </c>
      <c r="D164" s="27">
        <v>30</v>
      </c>
    </row>
    <row r="165" s="2" customFormat="1" ht="27" customHeight="1" spans="1:4">
      <c r="A165" s="18">
        <v>158</v>
      </c>
      <c r="B165" s="25" t="s">
        <v>3839</v>
      </c>
      <c r="C165" s="26" t="s">
        <v>3834</v>
      </c>
      <c r="D165" s="27">
        <v>1.68</v>
      </c>
    </row>
    <row r="166" s="2" customFormat="1" ht="27" customHeight="1" spans="1:4">
      <c r="A166" s="18">
        <v>159</v>
      </c>
      <c r="B166" s="25" t="s">
        <v>3840</v>
      </c>
      <c r="C166" s="26" t="s">
        <v>3834</v>
      </c>
      <c r="D166" s="27">
        <v>49</v>
      </c>
    </row>
    <row r="167" s="2" customFormat="1" ht="27" customHeight="1" spans="1:4">
      <c r="A167" s="18">
        <v>160</v>
      </c>
      <c r="B167" s="25" t="s">
        <v>3841</v>
      </c>
      <c r="C167" s="28" t="s">
        <v>3842</v>
      </c>
      <c r="D167" s="27">
        <v>157.3</v>
      </c>
    </row>
    <row r="168" s="2" customFormat="1" ht="27" customHeight="1" spans="1:4">
      <c r="A168" s="18">
        <v>161</v>
      </c>
      <c r="B168" s="25" t="s">
        <v>3843</v>
      </c>
      <c r="C168" s="28" t="s">
        <v>3842</v>
      </c>
      <c r="D168" s="27">
        <v>57.4022</v>
      </c>
    </row>
    <row r="169" s="2" customFormat="1" ht="27" customHeight="1" spans="1:4">
      <c r="A169" s="18">
        <v>162</v>
      </c>
      <c r="B169" s="25" t="s">
        <v>3844</v>
      </c>
      <c r="C169" s="28" t="s">
        <v>3842</v>
      </c>
      <c r="D169" s="27">
        <v>50.4108</v>
      </c>
    </row>
    <row r="170" s="2" customFormat="1" ht="27" customHeight="1" spans="1:4">
      <c r="A170" s="18">
        <v>163</v>
      </c>
      <c r="B170" s="25" t="s">
        <v>3845</v>
      </c>
      <c r="C170" s="28" t="s">
        <v>3842</v>
      </c>
      <c r="D170" s="27">
        <v>205</v>
      </c>
    </row>
    <row r="171" s="2" customFormat="1" ht="27" customHeight="1" spans="1:4">
      <c r="A171" s="18">
        <v>164</v>
      </c>
      <c r="B171" s="25" t="s">
        <v>3846</v>
      </c>
      <c r="C171" s="28" t="s">
        <v>3842</v>
      </c>
      <c r="D171" s="27">
        <v>134.2</v>
      </c>
    </row>
    <row r="172" s="2" customFormat="1" ht="27" customHeight="1" spans="1:4">
      <c r="A172" s="18">
        <v>165</v>
      </c>
      <c r="B172" s="25" t="s">
        <v>3847</v>
      </c>
      <c r="C172" s="28" t="s">
        <v>3842</v>
      </c>
      <c r="D172" s="27">
        <v>12.9112</v>
      </c>
    </row>
    <row r="173" s="2" customFormat="1" ht="27" customHeight="1" spans="1:4">
      <c r="A173" s="18">
        <v>166</v>
      </c>
      <c r="B173" s="25" t="s">
        <v>3848</v>
      </c>
      <c r="C173" s="28" t="s">
        <v>3842</v>
      </c>
      <c r="D173" s="27">
        <v>55.7033</v>
      </c>
    </row>
    <row r="174" s="2" customFormat="1" ht="27" customHeight="1" spans="1:4">
      <c r="A174" s="18">
        <v>167</v>
      </c>
      <c r="B174" s="25" t="s">
        <v>3849</v>
      </c>
      <c r="C174" s="28" t="s">
        <v>3842</v>
      </c>
      <c r="D174" s="27">
        <v>69.9362</v>
      </c>
    </row>
    <row r="175" s="2" customFormat="1" ht="27" customHeight="1" spans="1:4">
      <c r="A175" s="18">
        <v>168</v>
      </c>
      <c r="B175" s="25" t="s">
        <v>3850</v>
      </c>
      <c r="C175" s="28" t="s">
        <v>3842</v>
      </c>
      <c r="D175" s="27">
        <v>5</v>
      </c>
    </row>
    <row r="176" s="2" customFormat="1" ht="27" customHeight="1" spans="1:4">
      <c r="A176" s="18">
        <v>169</v>
      </c>
      <c r="B176" s="25" t="s">
        <v>3851</v>
      </c>
      <c r="C176" s="28" t="s">
        <v>3842</v>
      </c>
      <c r="D176" s="27">
        <v>57.7068</v>
      </c>
    </row>
    <row r="177" s="2" customFormat="1" ht="27" customHeight="1" spans="1:4">
      <c r="A177" s="18">
        <v>170</v>
      </c>
      <c r="B177" s="25" t="s">
        <v>3852</v>
      </c>
      <c r="C177" s="28" t="s">
        <v>3842</v>
      </c>
      <c r="D177" s="27">
        <v>17.805577</v>
      </c>
    </row>
    <row r="178" s="2" customFormat="1" ht="27" customHeight="1" spans="1:4">
      <c r="A178" s="18">
        <v>171</v>
      </c>
      <c r="B178" s="25" t="s">
        <v>3853</v>
      </c>
      <c r="C178" s="28" t="s">
        <v>3842</v>
      </c>
      <c r="D178" s="27">
        <v>15.815862</v>
      </c>
    </row>
    <row r="179" s="2" customFormat="1" ht="27" customHeight="1" spans="1:4">
      <c r="A179" s="18">
        <v>172</v>
      </c>
      <c r="B179" s="25" t="s">
        <v>3854</v>
      </c>
      <c r="C179" s="28" t="s">
        <v>3842</v>
      </c>
      <c r="D179" s="27">
        <v>6.781655</v>
      </c>
    </row>
    <row r="180" s="2" customFormat="1" ht="27" customHeight="1" spans="1:4">
      <c r="A180" s="18">
        <v>173</v>
      </c>
      <c r="B180" s="25" t="s">
        <v>3855</v>
      </c>
      <c r="C180" s="28" t="s">
        <v>3842</v>
      </c>
      <c r="D180" s="27">
        <v>71</v>
      </c>
    </row>
    <row r="181" s="2" customFormat="1" ht="27" customHeight="1" spans="1:4">
      <c r="A181" s="18">
        <v>174</v>
      </c>
      <c r="B181" s="25" t="s">
        <v>3856</v>
      </c>
      <c r="C181" s="28" t="s">
        <v>3842</v>
      </c>
      <c r="D181" s="27">
        <v>14.0931</v>
      </c>
    </row>
    <row r="182" s="2" customFormat="1" ht="27" customHeight="1" spans="1:4">
      <c r="A182" s="18">
        <v>175</v>
      </c>
      <c r="B182" s="25" t="s">
        <v>3857</v>
      </c>
      <c r="C182" s="28" t="s">
        <v>3842</v>
      </c>
      <c r="D182" s="27">
        <v>87.702</v>
      </c>
    </row>
    <row r="183" s="2" customFormat="1" ht="27" customHeight="1" spans="1:4">
      <c r="A183" s="18">
        <v>176</v>
      </c>
      <c r="B183" s="25" t="s">
        <v>3858</v>
      </c>
      <c r="C183" s="28" t="s">
        <v>3842</v>
      </c>
      <c r="D183" s="27">
        <v>172.5045</v>
      </c>
    </row>
    <row r="184" s="2" customFormat="1" ht="27" customHeight="1" spans="1:4">
      <c r="A184" s="18">
        <v>177</v>
      </c>
      <c r="B184" s="25" t="s">
        <v>3859</v>
      </c>
      <c r="C184" s="28" t="s">
        <v>3842</v>
      </c>
      <c r="D184" s="27">
        <v>78.8819</v>
      </c>
    </row>
    <row r="185" s="2" customFormat="1" ht="27" customHeight="1" spans="1:4">
      <c r="A185" s="18">
        <v>178</v>
      </c>
      <c r="B185" s="25" t="s">
        <v>3860</v>
      </c>
      <c r="C185" s="28" t="s">
        <v>3842</v>
      </c>
      <c r="D185" s="27">
        <v>92.219</v>
      </c>
    </row>
    <row r="186" s="2" customFormat="1" ht="27" customHeight="1" spans="1:4">
      <c r="A186" s="18">
        <v>179</v>
      </c>
      <c r="B186" s="25" t="s">
        <v>3861</v>
      </c>
      <c r="C186" s="28" t="s">
        <v>3842</v>
      </c>
      <c r="D186" s="27">
        <v>166.8163</v>
      </c>
    </row>
    <row r="187" s="2" customFormat="1" ht="27" customHeight="1" spans="1:4">
      <c r="A187" s="18">
        <v>180</v>
      </c>
      <c r="B187" s="18" t="s">
        <v>3862</v>
      </c>
      <c r="C187" s="28" t="s">
        <v>3842</v>
      </c>
      <c r="D187" s="27">
        <v>60</v>
      </c>
    </row>
    <row r="188" s="2" customFormat="1" ht="27" customHeight="1" spans="1:4">
      <c r="A188" s="18">
        <v>181</v>
      </c>
      <c r="B188" s="25" t="s">
        <v>3863</v>
      </c>
      <c r="C188" s="28" t="s">
        <v>3842</v>
      </c>
      <c r="D188" s="27">
        <v>56.995</v>
      </c>
    </row>
    <row r="189" s="2" customFormat="1" ht="27" customHeight="1" spans="1:4">
      <c r="A189" s="18">
        <v>182</v>
      </c>
      <c r="B189" s="18" t="s">
        <v>3864</v>
      </c>
      <c r="C189" s="28" t="s">
        <v>3842</v>
      </c>
      <c r="D189" s="27">
        <v>45</v>
      </c>
    </row>
    <row r="190" s="2" customFormat="1" ht="27" customHeight="1" spans="1:4">
      <c r="A190" s="18">
        <v>183</v>
      </c>
      <c r="B190" s="25" t="s">
        <v>3865</v>
      </c>
      <c r="C190" s="28" t="s">
        <v>3842</v>
      </c>
      <c r="D190" s="27">
        <v>54.4758</v>
      </c>
    </row>
    <row r="191" s="2" customFormat="1" ht="27" customHeight="1" spans="1:4">
      <c r="A191" s="18">
        <v>184</v>
      </c>
      <c r="B191" s="25" t="s">
        <v>3866</v>
      </c>
      <c r="C191" s="28" t="s">
        <v>3842</v>
      </c>
      <c r="D191" s="27">
        <v>112.9</v>
      </c>
    </row>
    <row r="192" s="2" customFormat="1" ht="27" customHeight="1" spans="1:4">
      <c r="A192" s="18">
        <v>185</v>
      </c>
      <c r="B192" s="25" t="s">
        <v>3867</v>
      </c>
      <c r="C192" s="28" t="s">
        <v>3868</v>
      </c>
      <c r="D192" s="27">
        <v>35.87</v>
      </c>
    </row>
    <row r="193" s="2" customFormat="1" ht="27" customHeight="1" spans="1:4">
      <c r="A193" s="18">
        <v>186</v>
      </c>
      <c r="B193" s="25" t="s">
        <v>3869</v>
      </c>
      <c r="C193" s="28" t="s">
        <v>3868</v>
      </c>
      <c r="D193" s="27">
        <v>53.5037</v>
      </c>
    </row>
    <row r="194" s="2" customFormat="1" ht="27" customHeight="1" spans="1:4">
      <c r="A194" s="18">
        <v>187</v>
      </c>
      <c r="B194" s="25" t="s">
        <v>3870</v>
      </c>
      <c r="C194" s="28" t="s">
        <v>3868</v>
      </c>
      <c r="D194" s="27">
        <v>20</v>
      </c>
    </row>
    <row r="195" s="2" customFormat="1" ht="27" customHeight="1" spans="1:4">
      <c r="A195" s="18">
        <v>188</v>
      </c>
      <c r="B195" s="25" t="s">
        <v>3871</v>
      </c>
      <c r="C195" s="28" t="s">
        <v>3872</v>
      </c>
      <c r="D195" s="27">
        <v>40.7</v>
      </c>
    </row>
    <row r="196" s="2" customFormat="1" ht="27" customHeight="1" spans="1:4">
      <c r="A196" s="18">
        <v>189</v>
      </c>
      <c r="B196" s="25" t="s">
        <v>3873</v>
      </c>
      <c r="C196" s="28" t="s">
        <v>3872</v>
      </c>
      <c r="D196" s="27">
        <v>40</v>
      </c>
    </row>
    <row r="197" s="2" customFormat="1" ht="27" customHeight="1" spans="1:4">
      <c r="A197" s="18">
        <v>190</v>
      </c>
      <c r="B197" s="25" t="s">
        <v>3874</v>
      </c>
      <c r="C197" s="28" t="s">
        <v>3872</v>
      </c>
      <c r="D197" s="27">
        <v>0.2</v>
      </c>
    </row>
    <row r="198" s="2" customFormat="1" ht="27" customHeight="1" spans="1:4">
      <c r="A198" s="18">
        <v>191</v>
      </c>
      <c r="B198" s="25" t="s">
        <v>3875</v>
      </c>
      <c r="C198" s="28" t="s">
        <v>3872</v>
      </c>
      <c r="D198" s="27">
        <v>13.16</v>
      </c>
    </row>
    <row r="199" s="2" customFormat="1" ht="27" customHeight="1" spans="1:4">
      <c r="A199" s="18">
        <v>192</v>
      </c>
      <c r="B199" s="25" t="s">
        <v>3876</v>
      </c>
      <c r="C199" s="28" t="s">
        <v>3872</v>
      </c>
      <c r="D199" s="27">
        <v>11.63</v>
      </c>
    </row>
    <row r="200" s="2" customFormat="1" ht="27" customHeight="1" spans="1:4">
      <c r="A200" s="18">
        <v>193</v>
      </c>
      <c r="B200" s="25" t="s">
        <v>3877</v>
      </c>
      <c r="C200" s="28" t="s">
        <v>3872</v>
      </c>
      <c r="D200" s="27">
        <v>174.98</v>
      </c>
    </row>
    <row r="201" s="2" customFormat="1" ht="27" customHeight="1" spans="1:4">
      <c r="A201" s="18">
        <v>194</v>
      </c>
      <c r="B201" s="18" t="s">
        <v>3878</v>
      </c>
      <c r="C201" s="28" t="s">
        <v>3872</v>
      </c>
      <c r="D201" s="27">
        <v>6.7369</v>
      </c>
    </row>
    <row r="202" s="2" customFormat="1" ht="27" customHeight="1" spans="1:4">
      <c r="A202" s="18">
        <v>195</v>
      </c>
      <c r="B202" s="25" t="s">
        <v>3879</v>
      </c>
      <c r="C202" s="28" t="s">
        <v>3872</v>
      </c>
      <c r="D202" s="27">
        <v>114.9353</v>
      </c>
    </row>
    <row r="203" s="2" customFormat="1" ht="27" customHeight="1" spans="1:4">
      <c r="A203" s="18">
        <v>196</v>
      </c>
      <c r="B203" s="25" t="s">
        <v>3880</v>
      </c>
      <c r="C203" s="28" t="s">
        <v>3872</v>
      </c>
      <c r="D203" s="27">
        <v>159.5</v>
      </c>
    </row>
    <row r="204" s="2" customFormat="1" ht="27" customHeight="1" spans="1:4">
      <c r="A204" s="18">
        <v>197</v>
      </c>
      <c r="B204" s="25" t="s">
        <v>3881</v>
      </c>
      <c r="C204" s="28" t="s">
        <v>3872</v>
      </c>
      <c r="D204" s="27">
        <v>0.5029</v>
      </c>
    </row>
    <row r="205" s="2" customFormat="1" ht="27" customHeight="1" spans="1:4">
      <c r="A205" s="18">
        <v>198</v>
      </c>
      <c r="B205" s="25" t="s">
        <v>3882</v>
      </c>
      <c r="C205" s="28" t="s">
        <v>3872</v>
      </c>
      <c r="D205" s="27">
        <v>39.1135</v>
      </c>
    </row>
    <row r="206" s="2" customFormat="1" ht="27" customHeight="1" spans="1:4">
      <c r="A206" s="18">
        <v>199</v>
      </c>
      <c r="B206" s="25" t="s">
        <v>3883</v>
      </c>
      <c r="C206" s="28" t="s">
        <v>3872</v>
      </c>
      <c r="D206" s="27">
        <v>26.3421</v>
      </c>
    </row>
    <row r="207" s="2" customFormat="1" ht="27" customHeight="1" spans="1:4">
      <c r="A207" s="18">
        <v>200</v>
      </c>
      <c r="B207" s="25" t="s">
        <v>3884</v>
      </c>
      <c r="C207" s="28" t="s">
        <v>3872</v>
      </c>
      <c r="D207" s="27">
        <v>0.8317</v>
      </c>
    </row>
    <row r="208" s="2" customFormat="1" ht="27" customHeight="1" spans="1:4">
      <c r="A208" s="18">
        <v>201</v>
      </c>
      <c r="B208" s="25" t="s">
        <v>3885</v>
      </c>
      <c r="C208" s="28" t="s">
        <v>3872</v>
      </c>
      <c r="D208" s="27">
        <v>22.4949</v>
      </c>
    </row>
    <row r="209" s="2" customFormat="1" ht="27" customHeight="1" spans="1:4">
      <c r="A209" s="18">
        <v>202</v>
      </c>
      <c r="B209" s="25" t="s">
        <v>3886</v>
      </c>
      <c r="C209" s="28" t="s">
        <v>3872</v>
      </c>
      <c r="D209" s="27">
        <v>0.6666</v>
      </c>
    </row>
    <row r="210" s="2" customFormat="1" ht="27" customHeight="1" spans="1:4">
      <c r="A210" s="18">
        <v>203</v>
      </c>
      <c r="B210" s="25" t="s">
        <v>3887</v>
      </c>
      <c r="C210" s="28" t="s">
        <v>3872</v>
      </c>
      <c r="D210" s="27">
        <v>148</v>
      </c>
    </row>
    <row r="211" s="2" customFormat="1" ht="27" customHeight="1" spans="1:4">
      <c r="A211" s="18">
        <v>204</v>
      </c>
      <c r="B211" s="18" t="s">
        <v>3888</v>
      </c>
      <c r="C211" s="28" t="s">
        <v>3872</v>
      </c>
      <c r="D211" s="27">
        <v>6.7732</v>
      </c>
    </row>
    <row r="212" s="2" customFormat="1" ht="27" customHeight="1" spans="1:4">
      <c r="A212" s="18">
        <v>205</v>
      </c>
      <c r="B212" s="18" t="s">
        <v>3889</v>
      </c>
      <c r="C212" s="28" t="s">
        <v>3872</v>
      </c>
      <c r="D212" s="27">
        <v>78</v>
      </c>
    </row>
    <row r="213" s="2" customFormat="1" ht="27" customHeight="1" spans="1:4">
      <c r="A213" s="18">
        <v>206</v>
      </c>
      <c r="B213" s="25" t="s">
        <v>3890</v>
      </c>
      <c r="C213" s="28" t="s">
        <v>3872</v>
      </c>
      <c r="D213" s="27">
        <v>37</v>
      </c>
    </row>
    <row r="214" s="2" customFormat="1" ht="27" customHeight="1" spans="1:4">
      <c r="A214" s="18">
        <v>207</v>
      </c>
      <c r="B214" s="25" t="s">
        <v>3891</v>
      </c>
      <c r="C214" s="28" t="s">
        <v>3892</v>
      </c>
      <c r="D214" s="27">
        <v>128.5969</v>
      </c>
    </row>
    <row r="215" s="2" customFormat="1" ht="27" customHeight="1" spans="1:4">
      <c r="A215" s="18">
        <v>208</v>
      </c>
      <c r="B215" s="25" t="s">
        <v>3893</v>
      </c>
      <c r="C215" s="28" t="s">
        <v>3892</v>
      </c>
      <c r="D215" s="27">
        <v>24.8813</v>
      </c>
    </row>
    <row r="216" s="2" customFormat="1" ht="27" customHeight="1" spans="1:4">
      <c r="A216" s="22" t="s">
        <v>3894</v>
      </c>
      <c r="B216" s="23"/>
      <c r="C216" s="24"/>
      <c r="D216" s="21">
        <f>SUM(D217:D244)</f>
        <v>2454.146978</v>
      </c>
    </row>
    <row r="217" s="2" customFormat="1" ht="27" customHeight="1" spans="1:4">
      <c r="A217" s="18">
        <v>209</v>
      </c>
      <c r="B217" s="25" t="s">
        <v>3895</v>
      </c>
      <c r="C217" s="26" t="s">
        <v>3677</v>
      </c>
      <c r="D217" s="27">
        <v>72.964</v>
      </c>
    </row>
    <row r="218" s="2" customFormat="1" ht="27" customHeight="1" spans="1:4">
      <c r="A218" s="18">
        <v>210</v>
      </c>
      <c r="B218" s="25" t="s">
        <v>3896</v>
      </c>
      <c r="C218" s="26" t="s">
        <v>3677</v>
      </c>
      <c r="D218" s="27">
        <v>21.78</v>
      </c>
    </row>
    <row r="219" s="2" customFormat="1" ht="27" customHeight="1" spans="1:4">
      <c r="A219" s="18">
        <v>211</v>
      </c>
      <c r="B219" s="25" t="s">
        <v>3897</v>
      </c>
      <c r="C219" s="26" t="s">
        <v>3677</v>
      </c>
      <c r="D219" s="27">
        <v>52</v>
      </c>
    </row>
    <row r="220" s="2" customFormat="1" ht="27" customHeight="1" spans="1:4">
      <c r="A220" s="18">
        <v>212</v>
      </c>
      <c r="B220" s="25" t="s">
        <v>3898</v>
      </c>
      <c r="C220" s="26" t="s">
        <v>3677</v>
      </c>
      <c r="D220" s="27">
        <v>42.560838</v>
      </c>
    </row>
    <row r="221" s="2" customFormat="1" ht="27" customHeight="1" spans="1:4">
      <c r="A221" s="18">
        <v>213</v>
      </c>
      <c r="B221" s="25" t="s">
        <v>3899</v>
      </c>
      <c r="C221" s="26" t="s">
        <v>3677</v>
      </c>
      <c r="D221" s="27">
        <v>208.63229</v>
      </c>
    </row>
    <row r="222" s="2" customFormat="1" ht="27" customHeight="1" spans="1:4">
      <c r="A222" s="18">
        <v>214</v>
      </c>
      <c r="B222" s="25" t="s">
        <v>3900</v>
      </c>
      <c r="C222" s="26" t="s">
        <v>3677</v>
      </c>
      <c r="D222" s="27">
        <v>607.6652</v>
      </c>
    </row>
    <row r="223" s="2" customFormat="1" ht="27" customHeight="1" spans="1:4">
      <c r="A223" s="18">
        <v>215</v>
      </c>
      <c r="B223" s="25" t="s">
        <v>3901</v>
      </c>
      <c r="C223" s="26" t="s">
        <v>3677</v>
      </c>
      <c r="D223" s="27">
        <v>112</v>
      </c>
    </row>
    <row r="224" s="2" customFormat="1" ht="27" customHeight="1" spans="1:4">
      <c r="A224" s="18">
        <v>216</v>
      </c>
      <c r="B224" s="25" t="s">
        <v>3902</v>
      </c>
      <c r="C224" s="26" t="s">
        <v>3677</v>
      </c>
      <c r="D224" s="27">
        <v>21.3</v>
      </c>
    </row>
    <row r="225" s="3" customFormat="1" ht="27" customHeight="1" spans="1:4">
      <c r="A225" s="30">
        <v>217</v>
      </c>
      <c r="B225" s="31" t="s">
        <v>3903</v>
      </c>
      <c r="C225" s="28" t="s">
        <v>3904</v>
      </c>
      <c r="D225" s="27">
        <v>245.9563</v>
      </c>
    </row>
    <row r="226" s="3" customFormat="1" ht="27" customHeight="1" spans="1:4">
      <c r="A226" s="30">
        <v>218</v>
      </c>
      <c r="B226" s="30" t="s">
        <v>3905</v>
      </c>
      <c r="C226" s="28" t="s">
        <v>3904</v>
      </c>
      <c r="D226" s="27">
        <v>50</v>
      </c>
    </row>
    <row r="227" s="2" customFormat="1" ht="27" customHeight="1" spans="1:4">
      <c r="A227" s="18">
        <v>219</v>
      </c>
      <c r="B227" s="25" t="s">
        <v>3906</v>
      </c>
      <c r="C227" s="28" t="s">
        <v>3907</v>
      </c>
      <c r="D227" s="27">
        <v>4.16289999999999</v>
      </c>
    </row>
    <row r="228" s="2" customFormat="1" ht="27" customHeight="1" spans="1:4">
      <c r="A228" s="18">
        <v>220</v>
      </c>
      <c r="B228" s="25" t="s">
        <v>3908</v>
      </c>
      <c r="C228" s="26" t="s">
        <v>3834</v>
      </c>
      <c r="D228" s="27">
        <v>20</v>
      </c>
    </row>
    <row r="229" s="2" customFormat="1" ht="27" customHeight="1" spans="1:4">
      <c r="A229" s="18">
        <v>221</v>
      </c>
      <c r="B229" s="25" t="s">
        <v>3909</v>
      </c>
      <c r="C229" s="26" t="s">
        <v>3834</v>
      </c>
      <c r="D229" s="27">
        <v>11</v>
      </c>
    </row>
    <row r="230" s="2" customFormat="1" ht="27" customHeight="1" spans="1:4">
      <c r="A230" s="18">
        <v>222</v>
      </c>
      <c r="B230" s="25" t="s">
        <v>3910</v>
      </c>
      <c r="C230" s="28" t="s">
        <v>3911</v>
      </c>
      <c r="D230" s="27">
        <v>389.345</v>
      </c>
    </row>
    <row r="231" s="2" customFormat="1" ht="27" customHeight="1" spans="1:4">
      <c r="A231" s="18">
        <v>223</v>
      </c>
      <c r="B231" s="25" t="s">
        <v>3912</v>
      </c>
      <c r="C231" s="28" t="s">
        <v>3913</v>
      </c>
      <c r="D231" s="27">
        <v>3.55357</v>
      </c>
    </row>
    <row r="232" s="2" customFormat="1" ht="27" customHeight="1" spans="1:4">
      <c r="A232" s="18">
        <v>224</v>
      </c>
      <c r="B232" s="25" t="s">
        <v>3914</v>
      </c>
      <c r="C232" s="28" t="s">
        <v>3913</v>
      </c>
      <c r="D232" s="27">
        <v>12.778</v>
      </c>
    </row>
    <row r="233" s="2" customFormat="1" ht="27" customHeight="1" spans="1:4">
      <c r="A233" s="18">
        <v>225</v>
      </c>
      <c r="B233" s="25" t="s">
        <v>3915</v>
      </c>
      <c r="C233" s="28" t="s">
        <v>3913</v>
      </c>
      <c r="D233" s="27">
        <v>23</v>
      </c>
    </row>
    <row r="234" s="2" customFormat="1" ht="27" customHeight="1" spans="1:4">
      <c r="A234" s="18">
        <v>226</v>
      </c>
      <c r="B234" s="25" t="s">
        <v>3916</v>
      </c>
      <c r="C234" s="28" t="s">
        <v>3913</v>
      </c>
      <c r="D234" s="27">
        <v>100.0965</v>
      </c>
    </row>
    <row r="235" s="2" customFormat="1" ht="27" customHeight="1" spans="1:4">
      <c r="A235" s="18">
        <v>227</v>
      </c>
      <c r="B235" s="25" t="s">
        <v>3917</v>
      </c>
      <c r="C235" s="28" t="s">
        <v>3913</v>
      </c>
      <c r="D235" s="27">
        <v>96.8217</v>
      </c>
    </row>
    <row r="236" s="2" customFormat="1" ht="27" customHeight="1" spans="1:4">
      <c r="A236" s="18">
        <v>228</v>
      </c>
      <c r="B236" s="25" t="s">
        <v>3918</v>
      </c>
      <c r="C236" s="28" t="s">
        <v>3913</v>
      </c>
      <c r="D236" s="27">
        <v>209.07</v>
      </c>
    </row>
    <row r="237" s="2" customFormat="1" ht="27" customHeight="1" spans="1:4">
      <c r="A237" s="18">
        <v>229</v>
      </c>
      <c r="B237" s="25" t="s">
        <v>3919</v>
      </c>
      <c r="C237" s="28" t="s">
        <v>3913</v>
      </c>
      <c r="D237" s="27">
        <v>10.1007</v>
      </c>
    </row>
    <row r="238" s="2" customFormat="1" ht="27" customHeight="1" spans="1:4">
      <c r="A238" s="18">
        <v>230</v>
      </c>
      <c r="B238" s="25" t="s">
        <v>3920</v>
      </c>
      <c r="C238" s="28" t="s">
        <v>3913</v>
      </c>
      <c r="D238" s="27">
        <v>10.05</v>
      </c>
    </row>
    <row r="239" s="2" customFormat="1" ht="27" customHeight="1" spans="1:4">
      <c r="A239" s="18">
        <v>231</v>
      </c>
      <c r="B239" s="25" t="s">
        <v>3921</v>
      </c>
      <c r="C239" s="28" t="s">
        <v>3913</v>
      </c>
      <c r="D239" s="27">
        <v>1.72355</v>
      </c>
    </row>
    <row r="240" s="2" customFormat="1" ht="27" customHeight="1" spans="1:4">
      <c r="A240" s="18">
        <v>232</v>
      </c>
      <c r="B240" s="25" t="s">
        <v>3922</v>
      </c>
      <c r="C240" s="28" t="s">
        <v>3913</v>
      </c>
      <c r="D240" s="27">
        <v>3.67638</v>
      </c>
    </row>
    <row r="241" s="2" customFormat="1" ht="27" customHeight="1" spans="1:4">
      <c r="A241" s="18">
        <v>233</v>
      </c>
      <c r="B241" s="25" t="s">
        <v>3923</v>
      </c>
      <c r="C241" s="28" t="s">
        <v>3913</v>
      </c>
      <c r="D241" s="27">
        <v>26</v>
      </c>
    </row>
    <row r="242" s="2" customFormat="1" ht="27" customHeight="1" spans="1:4">
      <c r="A242" s="18">
        <v>234</v>
      </c>
      <c r="B242" s="25" t="s">
        <v>3924</v>
      </c>
      <c r="C242" s="28" t="s">
        <v>3913</v>
      </c>
      <c r="D242" s="27">
        <v>29.34315</v>
      </c>
    </row>
    <row r="243" s="2" customFormat="1" ht="27" customHeight="1" spans="1:4">
      <c r="A243" s="18">
        <v>235</v>
      </c>
      <c r="B243" s="25" t="s">
        <v>3925</v>
      </c>
      <c r="C243" s="28" t="s">
        <v>3926</v>
      </c>
      <c r="D243" s="27">
        <v>41.5669</v>
      </c>
    </row>
    <row r="244" s="2" customFormat="1" ht="27" customHeight="1" spans="1:4">
      <c r="A244" s="18">
        <v>236</v>
      </c>
      <c r="B244" s="25" t="s">
        <v>3927</v>
      </c>
      <c r="C244" s="28" t="s">
        <v>3928</v>
      </c>
      <c r="D244" s="27">
        <v>27</v>
      </c>
    </row>
    <row r="245" s="2" customFormat="1" ht="27" customHeight="1" spans="1:4">
      <c r="A245" s="32" t="s">
        <v>3929</v>
      </c>
      <c r="B245" s="33"/>
      <c r="C245" s="20"/>
      <c r="D245" s="34">
        <f>SUM(D246:D555)</f>
        <v>45245.3527462</v>
      </c>
    </row>
    <row r="246" s="2" customFormat="1" ht="27" customHeight="1" spans="1:4">
      <c r="A246" s="18">
        <v>237</v>
      </c>
      <c r="B246" s="25" t="s">
        <v>3930</v>
      </c>
      <c r="C246" s="26" t="s">
        <v>3677</v>
      </c>
      <c r="D246" s="27">
        <v>369</v>
      </c>
    </row>
    <row r="247" s="2" customFormat="1" ht="27" customHeight="1" spans="1:4">
      <c r="A247" s="18">
        <v>238</v>
      </c>
      <c r="B247" s="25" t="s">
        <v>3931</v>
      </c>
      <c r="C247" s="26" t="s">
        <v>3677</v>
      </c>
      <c r="D247" s="27">
        <v>84.341786</v>
      </c>
    </row>
    <row r="248" s="2" customFormat="1" ht="27" customHeight="1" spans="1:4">
      <c r="A248" s="18">
        <v>239</v>
      </c>
      <c r="B248" s="25" t="s">
        <v>3932</v>
      </c>
      <c r="C248" s="26" t="s">
        <v>3677</v>
      </c>
      <c r="D248" s="27">
        <v>34.0929</v>
      </c>
    </row>
    <row r="249" s="2" customFormat="1" ht="27" customHeight="1" spans="1:4">
      <c r="A249" s="18">
        <v>240</v>
      </c>
      <c r="B249" s="25" t="s">
        <v>3933</v>
      </c>
      <c r="C249" s="26" t="s">
        <v>3677</v>
      </c>
      <c r="D249" s="27">
        <v>2159.702149</v>
      </c>
    </row>
    <row r="250" s="2" customFormat="1" ht="27" customHeight="1" spans="1:4">
      <c r="A250" s="18">
        <v>241</v>
      </c>
      <c r="B250" s="25" t="s">
        <v>3516</v>
      </c>
      <c r="C250" s="26" t="s">
        <v>3677</v>
      </c>
      <c r="D250" s="27">
        <v>2593.2579</v>
      </c>
    </row>
    <row r="251" s="2" customFormat="1" ht="27" customHeight="1" spans="1:4">
      <c r="A251" s="18">
        <v>242</v>
      </c>
      <c r="B251" s="25" t="s">
        <v>3934</v>
      </c>
      <c r="C251" s="26" t="s">
        <v>3677</v>
      </c>
      <c r="D251" s="27">
        <v>1188.977192</v>
      </c>
    </row>
    <row r="252" s="2" customFormat="1" ht="27" customHeight="1" spans="1:4">
      <c r="A252" s="18">
        <v>243</v>
      </c>
      <c r="B252" s="25" t="s">
        <v>3521</v>
      </c>
      <c r="C252" s="26" t="s">
        <v>3677</v>
      </c>
      <c r="D252" s="27">
        <v>169.6</v>
      </c>
    </row>
    <row r="253" s="2" customFormat="1" ht="27" customHeight="1" spans="1:4">
      <c r="A253" s="18">
        <v>244</v>
      </c>
      <c r="B253" s="25" t="s">
        <v>3525</v>
      </c>
      <c r="C253" s="26" t="s">
        <v>3677</v>
      </c>
      <c r="D253" s="27">
        <v>330</v>
      </c>
    </row>
    <row r="254" s="2" customFormat="1" ht="27" customHeight="1" spans="1:4">
      <c r="A254" s="18">
        <v>245</v>
      </c>
      <c r="B254" s="25" t="s">
        <v>3935</v>
      </c>
      <c r="C254" s="26" t="s">
        <v>3677</v>
      </c>
      <c r="D254" s="27">
        <v>36.9384</v>
      </c>
    </row>
    <row r="255" s="2" customFormat="1" ht="27" customHeight="1" spans="1:4">
      <c r="A255" s="18">
        <v>246</v>
      </c>
      <c r="B255" s="25" t="s">
        <v>3936</v>
      </c>
      <c r="C255" s="26" t="s">
        <v>3677</v>
      </c>
      <c r="D255" s="27">
        <v>70</v>
      </c>
    </row>
    <row r="256" s="2" customFormat="1" ht="27" customHeight="1" spans="1:4">
      <c r="A256" s="18">
        <v>247</v>
      </c>
      <c r="B256" s="25" t="s">
        <v>3502</v>
      </c>
      <c r="C256" s="26" t="s">
        <v>3677</v>
      </c>
      <c r="D256" s="27">
        <v>1793.5313</v>
      </c>
    </row>
    <row r="257" s="2" customFormat="1" ht="27" customHeight="1" spans="1:4">
      <c r="A257" s="18">
        <v>248</v>
      </c>
      <c r="B257" s="25" t="s">
        <v>3522</v>
      </c>
      <c r="C257" s="26" t="s">
        <v>3677</v>
      </c>
      <c r="D257" s="27">
        <v>123.099501</v>
      </c>
    </row>
    <row r="258" s="2" customFormat="1" ht="27" customHeight="1" spans="1:4">
      <c r="A258" s="18">
        <v>249</v>
      </c>
      <c r="B258" s="25" t="s">
        <v>3937</v>
      </c>
      <c r="C258" s="26" t="s">
        <v>3677</v>
      </c>
      <c r="D258" s="27">
        <v>21</v>
      </c>
    </row>
    <row r="259" s="2" customFormat="1" ht="27" customHeight="1" spans="1:4">
      <c r="A259" s="18">
        <v>250</v>
      </c>
      <c r="B259" s="25" t="s">
        <v>3938</v>
      </c>
      <c r="C259" s="26" t="s">
        <v>3677</v>
      </c>
      <c r="D259" s="27">
        <v>1483.74646</v>
      </c>
    </row>
    <row r="260" s="2" customFormat="1" ht="27" customHeight="1" spans="1:4">
      <c r="A260" s="18">
        <v>251</v>
      </c>
      <c r="B260" s="25" t="s">
        <v>3939</v>
      </c>
      <c r="C260" s="26" t="s">
        <v>3677</v>
      </c>
      <c r="D260" s="27">
        <v>417.4</v>
      </c>
    </row>
    <row r="261" s="2" customFormat="1" ht="27" customHeight="1" spans="1:4">
      <c r="A261" s="18">
        <v>252</v>
      </c>
      <c r="B261" s="25" t="s">
        <v>3493</v>
      </c>
      <c r="C261" s="26" t="s">
        <v>3677</v>
      </c>
      <c r="D261" s="27">
        <v>1152.5993</v>
      </c>
    </row>
    <row r="262" s="2" customFormat="1" ht="27" customHeight="1" spans="1:4">
      <c r="A262" s="18">
        <v>253</v>
      </c>
      <c r="B262" s="25" t="s">
        <v>3510</v>
      </c>
      <c r="C262" s="26" t="s">
        <v>3677</v>
      </c>
      <c r="D262" s="27">
        <v>3879.4949</v>
      </c>
    </row>
    <row r="263" s="2" customFormat="1" ht="27" customHeight="1" spans="1:4">
      <c r="A263" s="18">
        <v>254</v>
      </c>
      <c r="B263" s="25" t="s">
        <v>3940</v>
      </c>
      <c r="C263" s="26" t="s">
        <v>3677</v>
      </c>
      <c r="D263" s="27">
        <v>36.558352</v>
      </c>
    </row>
    <row r="264" s="2" customFormat="1" ht="27" customHeight="1" spans="1:4">
      <c r="A264" s="18">
        <v>255</v>
      </c>
      <c r="B264" s="25" t="s">
        <v>3492</v>
      </c>
      <c r="C264" s="26" t="s">
        <v>3677</v>
      </c>
      <c r="D264" s="27">
        <v>742</v>
      </c>
    </row>
    <row r="265" s="2" customFormat="1" ht="27" customHeight="1" spans="1:4">
      <c r="A265" s="18">
        <v>256</v>
      </c>
      <c r="B265" s="25" t="s">
        <v>3504</v>
      </c>
      <c r="C265" s="26" t="s">
        <v>3677</v>
      </c>
      <c r="D265" s="27">
        <v>163.4999</v>
      </c>
    </row>
    <row r="266" s="2" customFormat="1" ht="27" customHeight="1" spans="1:4">
      <c r="A266" s="18">
        <v>257</v>
      </c>
      <c r="B266" s="25" t="s">
        <v>3514</v>
      </c>
      <c r="C266" s="26" t="s">
        <v>3677</v>
      </c>
      <c r="D266" s="27">
        <v>1640.4651</v>
      </c>
    </row>
    <row r="267" s="2" customFormat="1" ht="27" customHeight="1" spans="1:4">
      <c r="A267" s="18">
        <v>258</v>
      </c>
      <c r="B267" s="25" t="s">
        <v>3941</v>
      </c>
      <c r="C267" s="26" t="s">
        <v>3677</v>
      </c>
      <c r="D267" s="27">
        <v>150</v>
      </c>
    </row>
    <row r="268" s="2" customFormat="1" ht="27" customHeight="1" spans="1:4">
      <c r="A268" s="18">
        <v>259</v>
      </c>
      <c r="B268" s="25" t="s">
        <v>3515</v>
      </c>
      <c r="C268" s="26" t="s">
        <v>3677</v>
      </c>
      <c r="D268" s="27">
        <v>12</v>
      </c>
    </row>
    <row r="269" s="2" customFormat="1" ht="27" customHeight="1" spans="1:4">
      <c r="A269" s="18">
        <v>260</v>
      </c>
      <c r="B269" s="25" t="s">
        <v>3942</v>
      </c>
      <c r="C269" s="26" t="s">
        <v>3677</v>
      </c>
      <c r="D269" s="27">
        <v>10</v>
      </c>
    </row>
    <row r="270" s="2" customFormat="1" ht="27" customHeight="1" spans="1:4">
      <c r="A270" s="18">
        <v>261</v>
      </c>
      <c r="B270" s="25" t="s">
        <v>3943</v>
      </c>
      <c r="C270" s="26" t="s">
        <v>3677</v>
      </c>
      <c r="D270" s="27">
        <v>21.0458</v>
      </c>
    </row>
    <row r="271" s="2" customFormat="1" ht="27" customHeight="1" spans="1:4">
      <c r="A271" s="18">
        <v>262</v>
      </c>
      <c r="B271" s="25" t="s">
        <v>3944</v>
      </c>
      <c r="C271" s="26" t="s">
        <v>3677</v>
      </c>
      <c r="D271" s="27">
        <v>10</v>
      </c>
    </row>
    <row r="272" s="2" customFormat="1" ht="27" customHeight="1" spans="1:4">
      <c r="A272" s="18">
        <v>263</v>
      </c>
      <c r="B272" s="25" t="s">
        <v>3945</v>
      </c>
      <c r="C272" s="26" t="s">
        <v>3677</v>
      </c>
      <c r="D272" s="27">
        <v>2.52</v>
      </c>
    </row>
    <row r="273" s="2" customFormat="1" ht="27" customHeight="1" spans="1:4">
      <c r="A273" s="18">
        <v>264</v>
      </c>
      <c r="B273" s="25" t="s">
        <v>3946</v>
      </c>
      <c r="C273" s="26" t="s">
        <v>3677</v>
      </c>
      <c r="D273" s="27">
        <v>2.52</v>
      </c>
    </row>
    <row r="274" s="2" customFormat="1" ht="27" customHeight="1" spans="1:4">
      <c r="A274" s="18">
        <v>265</v>
      </c>
      <c r="B274" s="25" t="s">
        <v>3947</v>
      </c>
      <c r="C274" s="26" t="s">
        <v>3677</v>
      </c>
      <c r="D274" s="27">
        <v>2.52</v>
      </c>
    </row>
    <row r="275" s="2" customFormat="1" ht="27" customHeight="1" spans="1:4">
      <c r="A275" s="18">
        <v>266</v>
      </c>
      <c r="B275" s="25" t="s">
        <v>3948</v>
      </c>
      <c r="C275" s="26" t="s">
        <v>3677</v>
      </c>
      <c r="D275" s="27">
        <v>2.52</v>
      </c>
    </row>
    <row r="276" s="2" customFormat="1" ht="27" customHeight="1" spans="1:4">
      <c r="A276" s="18">
        <v>267</v>
      </c>
      <c r="B276" s="25" t="s">
        <v>3949</v>
      </c>
      <c r="C276" s="26" t="s">
        <v>3677</v>
      </c>
      <c r="D276" s="27">
        <v>96</v>
      </c>
    </row>
    <row r="277" s="2" customFormat="1" ht="27" customHeight="1" spans="1:4">
      <c r="A277" s="18">
        <v>268</v>
      </c>
      <c r="B277" s="25" t="s">
        <v>3950</v>
      </c>
      <c r="C277" s="26" t="s">
        <v>3677</v>
      </c>
      <c r="D277" s="27">
        <v>20.5</v>
      </c>
    </row>
    <row r="278" s="2" customFormat="1" ht="27" customHeight="1" spans="1:4">
      <c r="A278" s="18">
        <v>269</v>
      </c>
      <c r="B278" s="25" t="s">
        <v>3508</v>
      </c>
      <c r="C278" s="28" t="s">
        <v>3698</v>
      </c>
      <c r="D278" s="27">
        <v>5305.290586</v>
      </c>
    </row>
    <row r="279" s="2" customFormat="1" ht="27" customHeight="1" spans="1:4">
      <c r="A279" s="18">
        <v>270</v>
      </c>
      <c r="B279" s="25" t="s">
        <v>3951</v>
      </c>
      <c r="C279" s="28" t="s">
        <v>3698</v>
      </c>
      <c r="D279" s="27">
        <v>1540.492292</v>
      </c>
    </row>
    <row r="280" s="2" customFormat="1" ht="27" customHeight="1" spans="1:4">
      <c r="A280" s="18">
        <v>271</v>
      </c>
      <c r="B280" s="25" t="s">
        <v>3952</v>
      </c>
      <c r="C280" s="28" t="s">
        <v>3698</v>
      </c>
      <c r="D280" s="27">
        <v>531.733418</v>
      </c>
    </row>
    <row r="281" s="2" customFormat="1" ht="27" customHeight="1" spans="1:4">
      <c r="A281" s="18">
        <v>272</v>
      </c>
      <c r="B281" s="25" t="s">
        <v>3953</v>
      </c>
      <c r="C281" s="28" t="s">
        <v>3698</v>
      </c>
      <c r="D281" s="27">
        <v>556.689</v>
      </c>
    </row>
    <row r="282" s="2" customFormat="1" ht="27" customHeight="1" spans="1:4">
      <c r="A282" s="18">
        <v>273</v>
      </c>
      <c r="B282" s="25" t="s">
        <v>3954</v>
      </c>
      <c r="C282" s="28" t="s">
        <v>3698</v>
      </c>
      <c r="D282" s="27">
        <v>17.7373</v>
      </c>
    </row>
    <row r="283" s="2" customFormat="1" ht="27" customHeight="1" spans="1:4">
      <c r="A283" s="18">
        <v>274</v>
      </c>
      <c r="B283" s="25" t="s">
        <v>3955</v>
      </c>
      <c r="C283" s="28" t="s">
        <v>3698</v>
      </c>
      <c r="D283" s="27">
        <v>410</v>
      </c>
    </row>
    <row r="284" s="2" customFormat="1" ht="27" customHeight="1" spans="1:4">
      <c r="A284" s="18">
        <v>275</v>
      </c>
      <c r="B284" s="25" t="s">
        <v>3956</v>
      </c>
      <c r="C284" s="28" t="s">
        <v>3698</v>
      </c>
      <c r="D284" s="27">
        <v>15.3</v>
      </c>
    </row>
    <row r="285" s="2" customFormat="1" ht="27" customHeight="1" spans="1:4">
      <c r="A285" s="18">
        <v>276</v>
      </c>
      <c r="B285" s="25" t="s">
        <v>3513</v>
      </c>
      <c r="C285" s="28" t="s">
        <v>3698</v>
      </c>
      <c r="D285" s="27">
        <v>4.2052</v>
      </c>
    </row>
    <row r="286" s="2" customFormat="1" ht="27" customHeight="1" spans="1:4">
      <c r="A286" s="18">
        <v>277</v>
      </c>
      <c r="B286" s="18" t="s">
        <v>3957</v>
      </c>
      <c r="C286" s="26" t="s">
        <v>3726</v>
      </c>
      <c r="D286" s="27">
        <v>13.865268</v>
      </c>
    </row>
    <row r="287" s="2" customFormat="1" ht="27" customHeight="1" spans="1:4">
      <c r="A287" s="18">
        <v>278</v>
      </c>
      <c r="B287" s="18" t="s">
        <v>3958</v>
      </c>
      <c r="C287" s="26" t="s">
        <v>3726</v>
      </c>
      <c r="D287" s="27">
        <v>79.669967</v>
      </c>
    </row>
    <row r="288" s="2" customFormat="1" ht="27" customHeight="1" spans="1:4">
      <c r="A288" s="18">
        <v>279</v>
      </c>
      <c r="B288" s="18" t="s">
        <v>3959</v>
      </c>
      <c r="C288" s="26" t="s">
        <v>3726</v>
      </c>
      <c r="D288" s="27">
        <v>100</v>
      </c>
    </row>
    <row r="289" s="2" customFormat="1" ht="27" customHeight="1" spans="1:4">
      <c r="A289" s="18">
        <v>280</v>
      </c>
      <c r="B289" s="18" t="s">
        <v>3960</v>
      </c>
      <c r="C289" s="26" t="s">
        <v>3726</v>
      </c>
      <c r="D289" s="27">
        <v>178.9637</v>
      </c>
    </row>
    <row r="290" s="2" customFormat="1" ht="27" customHeight="1" spans="1:4">
      <c r="A290" s="18">
        <v>281</v>
      </c>
      <c r="B290" s="18" t="s">
        <v>3961</v>
      </c>
      <c r="C290" s="26" t="s">
        <v>3726</v>
      </c>
      <c r="D290" s="27">
        <v>73.2172</v>
      </c>
    </row>
    <row r="291" s="2" customFormat="1" ht="27" customHeight="1" spans="1:4">
      <c r="A291" s="18">
        <v>282</v>
      </c>
      <c r="B291" s="18" t="s">
        <v>3962</v>
      </c>
      <c r="C291" s="26" t="s">
        <v>3963</v>
      </c>
      <c r="D291" s="27">
        <v>224.4591</v>
      </c>
    </row>
    <row r="292" s="2" customFormat="1" ht="27" customHeight="1" spans="1:4">
      <c r="A292" s="18">
        <v>283</v>
      </c>
      <c r="B292" s="18" t="s">
        <v>3964</v>
      </c>
      <c r="C292" s="26" t="s">
        <v>3963</v>
      </c>
      <c r="D292" s="27">
        <v>7.2006</v>
      </c>
    </row>
    <row r="293" s="2" customFormat="1" ht="27" customHeight="1" spans="1:4">
      <c r="A293" s="18">
        <v>284</v>
      </c>
      <c r="B293" s="18" t="s">
        <v>3965</v>
      </c>
      <c r="C293" s="26" t="s">
        <v>3963</v>
      </c>
      <c r="D293" s="27">
        <v>398.16</v>
      </c>
    </row>
    <row r="294" s="2" customFormat="1" ht="27" customHeight="1" spans="1:4">
      <c r="A294" s="18">
        <v>285</v>
      </c>
      <c r="B294" s="18" t="s">
        <v>3966</v>
      </c>
      <c r="C294" s="26" t="s">
        <v>3963</v>
      </c>
      <c r="D294" s="27">
        <v>215.1216</v>
      </c>
    </row>
    <row r="295" s="2" customFormat="1" ht="27" customHeight="1" spans="1:4">
      <c r="A295" s="18">
        <v>286</v>
      </c>
      <c r="B295" s="18" t="s">
        <v>3967</v>
      </c>
      <c r="C295" s="26" t="s">
        <v>3963</v>
      </c>
      <c r="D295" s="27">
        <v>650.2579</v>
      </c>
    </row>
    <row r="296" s="2" customFormat="1" ht="27" customHeight="1" spans="1:4">
      <c r="A296" s="18">
        <v>287</v>
      </c>
      <c r="B296" s="18" t="s">
        <v>3968</v>
      </c>
      <c r="C296" s="26" t="s">
        <v>3963</v>
      </c>
      <c r="D296" s="27">
        <v>909.8166</v>
      </c>
    </row>
    <row r="297" s="2" customFormat="1" ht="27" customHeight="1" spans="1:4">
      <c r="A297" s="18">
        <v>288</v>
      </c>
      <c r="B297" s="25" t="s">
        <v>3969</v>
      </c>
      <c r="C297" s="26" t="s">
        <v>3963</v>
      </c>
      <c r="D297" s="27">
        <v>5.183834</v>
      </c>
    </row>
    <row r="298" s="2" customFormat="1" ht="27" customHeight="1" spans="1:4">
      <c r="A298" s="18">
        <v>289</v>
      </c>
      <c r="B298" s="25" t="s">
        <v>3970</v>
      </c>
      <c r="C298" s="26" t="s">
        <v>3963</v>
      </c>
      <c r="D298" s="27">
        <v>1.1134</v>
      </c>
    </row>
    <row r="299" s="2" customFormat="1" ht="27" customHeight="1" spans="1:4">
      <c r="A299" s="18">
        <v>290</v>
      </c>
      <c r="B299" s="25" t="s">
        <v>3971</v>
      </c>
      <c r="C299" s="26" t="s">
        <v>3963</v>
      </c>
      <c r="D299" s="27">
        <v>25.8576</v>
      </c>
    </row>
    <row r="300" s="2" customFormat="1" ht="27" customHeight="1" spans="1:4">
      <c r="A300" s="18">
        <v>291</v>
      </c>
      <c r="B300" s="25" t="s">
        <v>3972</v>
      </c>
      <c r="C300" s="26" t="s">
        <v>3963</v>
      </c>
      <c r="D300" s="27">
        <v>6.996915</v>
      </c>
    </row>
    <row r="301" s="2" customFormat="1" ht="27" customHeight="1" spans="1:4">
      <c r="A301" s="18">
        <v>292</v>
      </c>
      <c r="B301" s="25" t="s">
        <v>3973</v>
      </c>
      <c r="C301" s="26" t="s">
        <v>3963</v>
      </c>
      <c r="D301" s="27">
        <v>66.96</v>
      </c>
    </row>
    <row r="302" s="2" customFormat="1" ht="27" customHeight="1" spans="1:4">
      <c r="A302" s="18">
        <v>293</v>
      </c>
      <c r="B302" s="18" t="s">
        <v>3974</v>
      </c>
      <c r="C302" s="26" t="s">
        <v>3963</v>
      </c>
      <c r="D302" s="27">
        <v>30</v>
      </c>
    </row>
    <row r="303" s="2" customFormat="1" ht="27" customHeight="1" spans="1:4">
      <c r="A303" s="18">
        <v>294</v>
      </c>
      <c r="B303" s="18" t="s">
        <v>3975</v>
      </c>
      <c r="C303" s="26" t="s">
        <v>3963</v>
      </c>
      <c r="D303" s="27">
        <v>343.5609</v>
      </c>
    </row>
    <row r="304" s="2" customFormat="1" ht="27" customHeight="1" spans="1:4">
      <c r="A304" s="18">
        <v>295</v>
      </c>
      <c r="B304" s="25" t="s">
        <v>3976</v>
      </c>
      <c r="C304" s="26" t="s">
        <v>3963</v>
      </c>
      <c r="D304" s="27">
        <v>30.9966</v>
      </c>
    </row>
    <row r="305" s="2" customFormat="1" ht="27" customHeight="1" spans="1:4">
      <c r="A305" s="18">
        <v>296</v>
      </c>
      <c r="B305" s="18" t="s">
        <v>3977</v>
      </c>
      <c r="C305" s="26" t="s">
        <v>3963</v>
      </c>
      <c r="D305" s="27">
        <v>1.6296</v>
      </c>
    </row>
    <row r="306" s="2" customFormat="1" ht="27" customHeight="1" spans="1:4">
      <c r="A306" s="18">
        <v>297</v>
      </c>
      <c r="B306" s="25" t="s">
        <v>3978</v>
      </c>
      <c r="C306" s="26" t="s">
        <v>3963</v>
      </c>
      <c r="D306" s="27">
        <v>3</v>
      </c>
    </row>
    <row r="307" s="2" customFormat="1" ht="27" customHeight="1" spans="1:4">
      <c r="A307" s="18">
        <v>298</v>
      </c>
      <c r="B307" s="18" t="s">
        <v>3979</v>
      </c>
      <c r="C307" s="29" t="s">
        <v>3980</v>
      </c>
      <c r="D307" s="27">
        <v>3.168</v>
      </c>
    </row>
    <row r="308" s="2" customFormat="1" ht="27" customHeight="1" spans="1:4">
      <c r="A308" s="18">
        <v>299</v>
      </c>
      <c r="B308" s="18" t="s">
        <v>3981</v>
      </c>
      <c r="C308" s="29" t="s">
        <v>3980</v>
      </c>
      <c r="D308" s="27">
        <v>251.564219</v>
      </c>
    </row>
    <row r="309" s="2" customFormat="1" ht="27" customHeight="1" spans="1:4">
      <c r="A309" s="18">
        <v>300</v>
      </c>
      <c r="B309" s="18" t="s">
        <v>3982</v>
      </c>
      <c r="C309" s="29" t="s">
        <v>3980</v>
      </c>
      <c r="D309" s="27">
        <v>30</v>
      </c>
    </row>
    <row r="310" s="2" customFormat="1" ht="27" customHeight="1" spans="1:4">
      <c r="A310" s="18">
        <v>301</v>
      </c>
      <c r="B310" s="18" t="s">
        <v>3983</v>
      </c>
      <c r="C310" s="29" t="s">
        <v>3980</v>
      </c>
      <c r="D310" s="27">
        <v>317.32</v>
      </c>
    </row>
    <row r="311" s="2" customFormat="1" ht="27" customHeight="1" spans="1:4">
      <c r="A311" s="18">
        <v>302</v>
      </c>
      <c r="B311" s="18" t="s">
        <v>3984</v>
      </c>
      <c r="C311" s="29" t="s">
        <v>3980</v>
      </c>
      <c r="D311" s="27">
        <v>0.4143</v>
      </c>
    </row>
    <row r="312" s="2" customFormat="1" ht="27" customHeight="1" spans="1:4">
      <c r="A312" s="18">
        <v>303</v>
      </c>
      <c r="B312" s="18" t="s">
        <v>3985</v>
      </c>
      <c r="C312" s="29" t="s">
        <v>3980</v>
      </c>
      <c r="D312" s="27">
        <v>17.8644</v>
      </c>
    </row>
    <row r="313" s="2" customFormat="1" ht="27" customHeight="1" spans="1:4">
      <c r="A313" s="18">
        <v>304</v>
      </c>
      <c r="B313" s="18" t="s">
        <v>3986</v>
      </c>
      <c r="C313" s="29" t="s">
        <v>3980</v>
      </c>
      <c r="D313" s="27">
        <v>48.8363</v>
      </c>
    </row>
    <row r="314" s="2" customFormat="1" ht="27" customHeight="1" spans="1:4">
      <c r="A314" s="18">
        <v>305</v>
      </c>
      <c r="B314" s="18" t="s">
        <v>3987</v>
      </c>
      <c r="C314" s="29" t="s">
        <v>3980</v>
      </c>
      <c r="D314" s="27">
        <v>75.2018</v>
      </c>
    </row>
    <row r="315" s="2" customFormat="1" ht="27" customHeight="1" spans="1:4">
      <c r="A315" s="18">
        <v>306</v>
      </c>
      <c r="B315" s="18" t="s">
        <v>3988</v>
      </c>
      <c r="C315" s="29" t="s">
        <v>3980</v>
      </c>
      <c r="D315" s="27">
        <v>0.84</v>
      </c>
    </row>
    <row r="316" s="2" customFormat="1" ht="27" customHeight="1" spans="1:4">
      <c r="A316" s="18">
        <v>307</v>
      </c>
      <c r="B316" s="18" t="s">
        <v>3989</v>
      </c>
      <c r="C316" s="29" t="s">
        <v>3980</v>
      </c>
      <c r="D316" s="27">
        <v>92.9285</v>
      </c>
    </row>
    <row r="317" s="2" customFormat="1" ht="27" customHeight="1" spans="1:4">
      <c r="A317" s="18">
        <v>308</v>
      </c>
      <c r="B317" s="18" t="s">
        <v>3990</v>
      </c>
      <c r="C317" s="29" t="s">
        <v>3980</v>
      </c>
      <c r="D317" s="27">
        <v>105.6128</v>
      </c>
    </row>
    <row r="318" s="2" customFormat="1" ht="27" customHeight="1" spans="1:4">
      <c r="A318" s="18">
        <v>309</v>
      </c>
      <c r="B318" s="18" t="s">
        <v>3991</v>
      </c>
      <c r="C318" s="29" t="s">
        <v>3980</v>
      </c>
      <c r="D318" s="27">
        <v>47.0441</v>
      </c>
    </row>
    <row r="319" s="2" customFormat="1" ht="27" customHeight="1" spans="1:4">
      <c r="A319" s="18">
        <v>310</v>
      </c>
      <c r="B319" s="18" t="s">
        <v>3992</v>
      </c>
      <c r="C319" s="29" t="s">
        <v>3980</v>
      </c>
      <c r="D319" s="27">
        <v>16.8901</v>
      </c>
    </row>
    <row r="320" s="2" customFormat="1" ht="27" customHeight="1" spans="1:4">
      <c r="A320" s="18">
        <v>311</v>
      </c>
      <c r="B320" s="18" t="s">
        <v>3993</v>
      </c>
      <c r="C320" s="29" t="s">
        <v>3980</v>
      </c>
      <c r="D320" s="27">
        <v>85</v>
      </c>
    </row>
    <row r="321" s="2" customFormat="1" ht="27" customHeight="1" spans="1:4">
      <c r="A321" s="18">
        <v>312</v>
      </c>
      <c r="B321" s="25" t="s">
        <v>3994</v>
      </c>
      <c r="C321" s="29" t="s">
        <v>3980</v>
      </c>
      <c r="D321" s="27">
        <v>133.6259</v>
      </c>
    </row>
    <row r="322" s="2" customFormat="1" ht="27" customHeight="1" spans="1:4">
      <c r="A322" s="18">
        <v>313</v>
      </c>
      <c r="B322" s="25" t="s">
        <v>3995</v>
      </c>
      <c r="C322" s="29" t="s">
        <v>3980</v>
      </c>
      <c r="D322" s="27">
        <v>57.5</v>
      </c>
    </row>
    <row r="323" s="2" customFormat="1" ht="27" customHeight="1" spans="1:4">
      <c r="A323" s="18">
        <v>314</v>
      </c>
      <c r="B323" s="18" t="s">
        <v>3996</v>
      </c>
      <c r="C323" s="29" t="s">
        <v>3980</v>
      </c>
      <c r="D323" s="27">
        <v>1.7</v>
      </c>
    </row>
    <row r="324" s="2" customFormat="1" ht="27" customHeight="1" spans="1:4">
      <c r="A324" s="18">
        <v>315</v>
      </c>
      <c r="B324" s="18" t="s">
        <v>3997</v>
      </c>
      <c r="C324" s="29" t="s">
        <v>3980</v>
      </c>
      <c r="D324" s="27">
        <v>9.4184</v>
      </c>
    </row>
    <row r="325" s="2" customFormat="1" ht="27" customHeight="1" spans="1:4">
      <c r="A325" s="18">
        <v>316</v>
      </c>
      <c r="B325" s="25" t="s">
        <v>3998</v>
      </c>
      <c r="C325" s="29" t="s">
        <v>3980</v>
      </c>
      <c r="D325" s="27">
        <v>5.264</v>
      </c>
    </row>
    <row r="326" s="2" customFormat="1" ht="27" customHeight="1" spans="1:4">
      <c r="A326" s="18">
        <v>317</v>
      </c>
      <c r="B326" s="25" t="s">
        <v>3999</v>
      </c>
      <c r="C326" s="29" t="s">
        <v>3980</v>
      </c>
      <c r="D326" s="27">
        <v>3.3835</v>
      </c>
    </row>
    <row r="327" s="2" customFormat="1" ht="27" customHeight="1" spans="1:4">
      <c r="A327" s="18">
        <v>318</v>
      </c>
      <c r="B327" s="25" t="s">
        <v>4000</v>
      </c>
      <c r="C327" s="29" t="s">
        <v>3980</v>
      </c>
      <c r="D327" s="27">
        <v>4.8294</v>
      </c>
    </row>
    <row r="328" s="2" customFormat="1" ht="27" customHeight="1" spans="1:4">
      <c r="A328" s="18">
        <v>319</v>
      </c>
      <c r="B328" s="25" t="s">
        <v>4001</v>
      </c>
      <c r="C328" s="29" t="s">
        <v>3980</v>
      </c>
      <c r="D328" s="27">
        <v>5.8171</v>
      </c>
    </row>
    <row r="329" s="2" customFormat="1" ht="27" customHeight="1" spans="1:4">
      <c r="A329" s="18">
        <v>320</v>
      </c>
      <c r="B329" s="25" t="s">
        <v>4002</v>
      </c>
      <c r="C329" s="29" t="s">
        <v>3980</v>
      </c>
      <c r="D329" s="27">
        <v>3.9669</v>
      </c>
    </row>
    <row r="330" s="2" customFormat="1" ht="27" customHeight="1" spans="1:4">
      <c r="A330" s="18">
        <v>321</v>
      </c>
      <c r="B330" s="18" t="s">
        <v>4003</v>
      </c>
      <c r="C330" s="29" t="s">
        <v>3980</v>
      </c>
      <c r="D330" s="27">
        <v>432.7844</v>
      </c>
    </row>
    <row r="331" s="2" customFormat="1" ht="27" customHeight="1" spans="1:4">
      <c r="A331" s="18">
        <v>322</v>
      </c>
      <c r="B331" s="18" t="s">
        <v>4004</v>
      </c>
      <c r="C331" s="29" t="s">
        <v>3980</v>
      </c>
      <c r="D331" s="27">
        <v>101.87</v>
      </c>
    </row>
    <row r="332" s="2" customFormat="1" ht="27" customHeight="1" spans="1:4">
      <c r="A332" s="18">
        <v>323</v>
      </c>
      <c r="B332" s="18" t="s">
        <v>4005</v>
      </c>
      <c r="C332" s="29" t="s">
        <v>3980</v>
      </c>
      <c r="D332" s="27">
        <v>56.76342</v>
      </c>
    </row>
    <row r="333" s="2" customFormat="1" ht="27" customHeight="1" spans="1:4">
      <c r="A333" s="18">
        <v>324</v>
      </c>
      <c r="B333" s="18" t="s">
        <v>4006</v>
      </c>
      <c r="C333" s="29" t="s">
        <v>3980</v>
      </c>
      <c r="D333" s="27">
        <v>5</v>
      </c>
    </row>
    <row r="334" s="2" customFormat="1" ht="27" customHeight="1" spans="1:4">
      <c r="A334" s="18">
        <v>325</v>
      </c>
      <c r="B334" s="18" t="s">
        <v>4007</v>
      </c>
      <c r="C334" s="29" t="s">
        <v>3980</v>
      </c>
      <c r="D334" s="27">
        <v>35.6864</v>
      </c>
    </row>
    <row r="335" s="2" customFormat="1" ht="27" customHeight="1" spans="1:4">
      <c r="A335" s="18">
        <v>326</v>
      </c>
      <c r="B335" s="25" t="s">
        <v>4008</v>
      </c>
      <c r="C335" s="29" t="s">
        <v>3980</v>
      </c>
      <c r="D335" s="27">
        <v>19.5887</v>
      </c>
    </row>
    <row r="336" s="2" customFormat="1" ht="27" customHeight="1" spans="1:4">
      <c r="A336" s="18">
        <v>327</v>
      </c>
      <c r="B336" s="18" t="s">
        <v>4009</v>
      </c>
      <c r="C336" s="29" t="s">
        <v>3980</v>
      </c>
      <c r="D336" s="27">
        <v>20.9967</v>
      </c>
    </row>
    <row r="337" s="2" customFormat="1" ht="27" customHeight="1" spans="1:4">
      <c r="A337" s="18">
        <v>328</v>
      </c>
      <c r="B337" s="18" t="s">
        <v>4010</v>
      </c>
      <c r="C337" s="29" t="s">
        <v>3980</v>
      </c>
      <c r="D337" s="27">
        <v>9.52</v>
      </c>
    </row>
    <row r="338" s="2" customFormat="1" ht="27" customHeight="1" spans="1:4">
      <c r="A338" s="18">
        <v>329</v>
      </c>
      <c r="B338" s="18" t="s">
        <v>4011</v>
      </c>
      <c r="C338" s="29" t="s">
        <v>3980</v>
      </c>
      <c r="D338" s="27">
        <v>24.911</v>
      </c>
    </row>
    <row r="339" s="2" customFormat="1" ht="27" customHeight="1" spans="1:4">
      <c r="A339" s="18">
        <v>330</v>
      </c>
      <c r="B339" s="18" t="s">
        <v>4012</v>
      </c>
      <c r="C339" s="29" t="s">
        <v>3980</v>
      </c>
      <c r="D339" s="27">
        <v>26.488</v>
      </c>
    </row>
    <row r="340" s="2" customFormat="1" ht="27" customHeight="1" spans="1:4">
      <c r="A340" s="18">
        <v>331</v>
      </c>
      <c r="B340" s="18" t="s">
        <v>4013</v>
      </c>
      <c r="C340" s="29" t="s">
        <v>3980</v>
      </c>
      <c r="D340" s="27">
        <v>23.97</v>
      </c>
    </row>
    <row r="341" s="2" customFormat="1" ht="27" customHeight="1" spans="1:4">
      <c r="A341" s="18">
        <v>332</v>
      </c>
      <c r="B341" s="25" t="s">
        <v>4014</v>
      </c>
      <c r="C341" s="29" t="s">
        <v>3980</v>
      </c>
      <c r="D341" s="27">
        <v>1.5</v>
      </c>
    </row>
    <row r="342" s="2" customFormat="1" ht="27" customHeight="1" spans="1:4">
      <c r="A342" s="18">
        <v>333</v>
      </c>
      <c r="B342" s="18" t="s">
        <v>4015</v>
      </c>
      <c r="C342" s="28" t="s">
        <v>4016</v>
      </c>
      <c r="D342" s="27">
        <v>100</v>
      </c>
    </row>
    <row r="343" s="2" customFormat="1" ht="27" customHeight="1" spans="1:4">
      <c r="A343" s="18">
        <v>334</v>
      </c>
      <c r="B343" s="25" t="s">
        <v>4017</v>
      </c>
      <c r="C343" s="28" t="s">
        <v>4016</v>
      </c>
      <c r="D343" s="27">
        <v>230</v>
      </c>
    </row>
    <row r="344" s="2" customFormat="1" ht="27" customHeight="1" spans="1:4">
      <c r="A344" s="18">
        <v>335</v>
      </c>
      <c r="B344" s="25" t="s">
        <v>4018</v>
      </c>
      <c r="C344" s="28" t="s">
        <v>4016</v>
      </c>
      <c r="D344" s="27">
        <v>112</v>
      </c>
    </row>
    <row r="345" s="2" customFormat="1" ht="27" customHeight="1" spans="1:4">
      <c r="A345" s="18">
        <v>336</v>
      </c>
      <c r="B345" s="25" t="s">
        <v>4019</v>
      </c>
      <c r="C345" s="28" t="s">
        <v>4016</v>
      </c>
      <c r="D345" s="27">
        <v>26.7582</v>
      </c>
    </row>
    <row r="346" s="2" customFormat="1" ht="27" customHeight="1" spans="1:4">
      <c r="A346" s="18">
        <v>337</v>
      </c>
      <c r="B346" s="25" t="s">
        <v>4020</v>
      </c>
      <c r="C346" s="28" t="s">
        <v>4016</v>
      </c>
      <c r="D346" s="27">
        <v>28.9364</v>
      </c>
    </row>
    <row r="347" s="2" customFormat="1" ht="27" customHeight="1" spans="1:4">
      <c r="A347" s="18">
        <v>338</v>
      </c>
      <c r="B347" s="25" t="s">
        <v>4021</v>
      </c>
      <c r="C347" s="28" t="s">
        <v>4016</v>
      </c>
      <c r="D347" s="27">
        <v>53.0564</v>
      </c>
    </row>
    <row r="348" s="2" customFormat="1" ht="27" customHeight="1" spans="1:4">
      <c r="A348" s="18">
        <v>339</v>
      </c>
      <c r="B348" s="18" t="s">
        <v>4022</v>
      </c>
      <c r="C348" s="28" t="s">
        <v>4016</v>
      </c>
      <c r="D348" s="27">
        <v>2.9724</v>
      </c>
    </row>
    <row r="349" s="2" customFormat="1" ht="27" customHeight="1" spans="1:4">
      <c r="A349" s="18">
        <v>340</v>
      </c>
      <c r="B349" s="25" t="s">
        <v>4023</v>
      </c>
      <c r="C349" s="28" t="s">
        <v>4016</v>
      </c>
      <c r="D349" s="27">
        <v>20</v>
      </c>
    </row>
    <row r="350" s="2" customFormat="1" ht="27" customHeight="1" spans="1:4">
      <c r="A350" s="18">
        <v>341</v>
      </c>
      <c r="B350" s="25" t="s">
        <v>4024</v>
      </c>
      <c r="C350" s="26" t="s">
        <v>4025</v>
      </c>
      <c r="D350" s="27">
        <v>14.3458</v>
      </c>
    </row>
    <row r="351" s="2" customFormat="1" ht="27" customHeight="1" spans="1:4">
      <c r="A351" s="18">
        <v>342</v>
      </c>
      <c r="B351" s="25" t="s">
        <v>4026</v>
      </c>
      <c r="C351" s="26" t="s">
        <v>4025</v>
      </c>
      <c r="D351" s="27">
        <v>62.8</v>
      </c>
    </row>
    <row r="352" s="2" customFormat="1" ht="27" customHeight="1" spans="1:4">
      <c r="A352" s="18">
        <v>343</v>
      </c>
      <c r="B352" s="25" t="s">
        <v>4027</v>
      </c>
      <c r="C352" s="26" t="s">
        <v>4025</v>
      </c>
      <c r="D352" s="27">
        <v>1.1</v>
      </c>
    </row>
    <row r="353" s="2" customFormat="1" ht="27" customHeight="1" spans="1:4">
      <c r="A353" s="18">
        <v>344</v>
      </c>
      <c r="B353" s="25" t="s">
        <v>4028</v>
      </c>
      <c r="C353" s="26" t="s">
        <v>4025</v>
      </c>
      <c r="D353" s="27">
        <v>11.5</v>
      </c>
    </row>
    <row r="354" s="2" customFormat="1" ht="27" customHeight="1" spans="1:4">
      <c r="A354" s="18">
        <v>345</v>
      </c>
      <c r="B354" s="25" t="s">
        <v>4029</v>
      </c>
      <c r="C354" s="26" t="s">
        <v>4025</v>
      </c>
      <c r="D354" s="27">
        <v>9.4857</v>
      </c>
    </row>
    <row r="355" s="2" customFormat="1" ht="27" customHeight="1" spans="1:4">
      <c r="A355" s="18">
        <v>346</v>
      </c>
      <c r="B355" s="25" t="s">
        <v>4030</v>
      </c>
      <c r="C355" s="26" t="s">
        <v>4025</v>
      </c>
      <c r="D355" s="27">
        <v>2.2</v>
      </c>
    </row>
    <row r="356" s="2" customFormat="1" ht="27" customHeight="1" spans="1:4">
      <c r="A356" s="18">
        <v>347</v>
      </c>
      <c r="B356" s="25" t="s">
        <v>4031</v>
      </c>
      <c r="C356" s="26" t="s">
        <v>4025</v>
      </c>
      <c r="D356" s="27">
        <v>2.5</v>
      </c>
    </row>
    <row r="357" s="2" customFormat="1" ht="27" customHeight="1" spans="1:4">
      <c r="A357" s="18">
        <v>348</v>
      </c>
      <c r="B357" s="25" t="s">
        <v>4032</v>
      </c>
      <c r="C357" s="26" t="s">
        <v>4025</v>
      </c>
      <c r="D357" s="27">
        <v>2.3</v>
      </c>
    </row>
    <row r="358" s="2" customFormat="1" ht="27" customHeight="1" spans="1:4">
      <c r="A358" s="18">
        <v>349</v>
      </c>
      <c r="B358" s="25" t="s">
        <v>4033</v>
      </c>
      <c r="C358" s="26" t="s">
        <v>4025</v>
      </c>
      <c r="D358" s="27">
        <v>14.0874</v>
      </c>
    </row>
    <row r="359" s="2" customFormat="1" ht="27" customHeight="1" spans="1:4">
      <c r="A359" s="18">
        <v>350</v>
      </c>
      <c r="B359" s="25" t="s">
        <v>4034</v>
      </c>
      <c r="C359" s="26" t="s">
        <v>4025</v>
      </c>
      <c r="D359" s="27">
        <v>16.6816</v>
      </c>
    </row>
    <row r="360" s="2" customFormat="1" ht="27" customHeight="1" spans="1:4">
      <c r="A360" s="18">
        <v>351</v>
      </c>
      <c r="B360" s="25" t="s">
        <v>4035</v>
      </c>
      <c r="C360" s="26" t="s">
        <v>4025</v>
      </c>
      <c r="D360" s="27">
        <v>112.06318</v>
      </c>
    </row>
    <row r="361" s="2" customFormat="1" ht="27" customHeight="1" spans="1:4">
      <c r="A361" s="18">
        <v>352</v>
      </c>
      <c r="B361" s="25" t="s">
        <v>4036</v>
      </c>
      <c r="C361" s="26" t="s">
        <v>4025</v>
      </c>
      <c r="D361" s="27">
        <v>183.24</v>
      </c>
    </row>
    <row r="362" s="2" customFormat="1" ht="27" customHeight="1" spans="1:4">
      <c r="A362" s="18">
        <v>353</v>
      </c>
      <c r="B362" s="25" t="s">
        <v>4037</v>
      </c>
      <c r="C362" s="26" t="s">
        <v>4025</v>
      </c>
      <c r="D362" s="27">
        <v>72.2</v>
      </c>
    </row>
    <row r="363" s="2" customFormat="1" ht="27" customHeight="1" spans="1:4">
      <c r="A363" s="18">
        <v>354</v>
      </c>
      <c r="B363" s="25" t="s">
        <v>4038</v>
      </c>
      <c r="C363" s="26" t="s">
        <v>4025</v>
      </c>
      <c r="D363" s="27">
        <v>95.7677</v>
      </c>
    </row>
    <row r="364" s="2" customFormat="1" ht="27" customHeight="1" spans="1:4">
      <c r="A364" s="18">
        <v>355</v>
      </c>
      <c r="B364" s="25" t="s">
        <v>4039</v>
      </c>
      <c r="C364" s="26" t="s">
        <v>4025</v>
      </c>
      <c r="D364" s="27">
        <v>61</v>
      </c>
    </row>
    <row r="365" s="2" customFormat="1" ht="27" customHeight="1" spans="1:4">
      <c r="A365" s="18">
        <v>356</v>
      </c>
      <c r="B365" s="25" t="s">
        <v>4040</v>
      </c>
      <c r="C365" s="26" t="s">
        <v>4025</v>
      </c>
      <c r="D365" s="27">
        <v>120.8</v>
      </c>
    </row>
    <row r="366" s="2" customFormat="1" ht="27" customHeight="1" spans="1:4">
      <c r="A366" s="18">
        <v>357</v>
      </c>
      <c r="B366" s="18" t="s">
        <v>4041</v>
      </c>
      <c r="C366" s="26" t="s">
        <v>4025</v>
      </c>
      <c r="D366" s="27">
        <v>4.2</v>
      </c>
    </row>
    <row r="367" s="2" customFormat="1" ht="27" customHeight="1" spans="1:4">
      <c r="A367" s="18">
        <v>358</v>
      </c>
      <c r="B367" s="25" t="s">
        <v>4042</v>
      </c>
      <c r="C367" s="26" t="s">
        <v>4025</v>
      </c>
      <c r="D367" s="27">
        <v>56.4445</v>
      </c>
    </row>
    <row r="368" s="2" customFormat="1" ht="27" customHeight="1" spans="1:4">
      <c r="A368" s="18">
        <v>359</v>
      </c>
      <c r="B368" s="25" t="s">
        <v>4043</v>
      </c>
      <c r="C368" s="26" t="s">
        <v>4025</v>
      </c>
      <c r="D368" s="27">
        <v>3.6</v>
      </c>
    </row>
    <row r="369" s="2" customFormat="1" ht="27" customHeight="1" spans="1:4">
      <c r="A369" s="18">
        <v>360</v>
      </c>
      <c r="B369" s="25" t="s">
        <v>4044</v>
      </c>
      <c r="C369" s="26" t="s">
        <v>4025</v>
      </c>
      <c r="D369" s="27">
        <v>71.751</v>
      </c>
    </row>
    <row r="370" s="2" customFormat="1" ht="27" customHeight="1" spans="1:4">
      <c r="A370" s="18">
        <v>361</v>
      </c>
      <c r="B370" s="25" t="s">
        <v>4045</v>
      </c>
      <c r="C370" s="26" t="s">
        <v>4025</v>
      </c>
      <c r="D370" s="27">
        <v>41.219</v>
      </c>
    </row>
    <row r="371" s="2" customFormat="1" ht="27" customHeight="1" spans="1:4">
      <c r="A371" s="18">
        <v>362</v>
      </c>
      <c r="B371" s="25" t="s">
        <v>4046</v>
      </c>
      <c r="C371" s="26" t="s">
        <v>4025</v>
      </c>
      <c r="D371" s="27">
        <v>9.02</v>
      </c>
    </row>
    <row r="372" s="2" customFormat="1" ht="27" customHeight="1" spans="1:4">
      <c r="A372" s="18">
        <v>363</v>
      </c>
      <c r="B372" s="25" t="s">
        <v>4047</v>
      </c>
      <c r="C372" s="26" t="s">
        <v>4025</v>
      </c>
      <c r="D372" s="27">
        <v>59.03376</v>
      </c>
    </row>
    <row r="373" s="2" customFormat="1" ht="27" customHeight="1" spans="1:4">
      <c r="A373" s="18">
        <v>364</v>
      </c>
      <c r="B373" s="25" t="s">
        <v>4048</v>
      </c>
      <c r="C373" s="26" t="s">
        <v>4025</v>
      </c>
      <c r="D373" s="27">
        <v>109.3819</v>
      </c>
    </row>
    <row r="374" s="2" customFormat="1" ht="27" customHeight="1" spans="1:4">
      <c r="A374" s="18">
        <v>365</v>
      </c>
      <c r="B374" s="25" t="s">
        <v>4049</v>
      </c>
      <c r="C374" s="26" t="s">
        <v>4025</v>
      </c>
      <c r="D374" s="27">
        <v>85.7649</v>
      </c>
    </row>
    <row r="375" s="2" customFormat="1" ht="27" customHeight="1" spans="1:4">
      <c r="A375" s="18">
        <v>366</v>
      </c>
      <c r="B375" s="25" t="s">
        <v>4050</v>
      </c>
      <c r="C375" s="26" t="s">
        <v>4025</v>
      </c>
      <c r="D375" s="27">
        <v>90.04</v>
      </c>
    </row>
    <row r="376" s="2" customFormat="1" ht="27" customHeight="1" spans="1:4">
      <c r="A376" s="18">
        <v>367</v>
      </c>
      <c r="B376" s="25" t="s">
        <v>4051</v>
      </c>
      <c r="C376" s="26" t="s">
        <v>4025</v>
      </c>
      <c r="D376" s="27">
        <v>26.324</v>
      </c>
    </row>
    <row r="377" s="2" customFormat="1" ht="27" customHeight="1" spans="1:4">
      <c r="A377" s="18">
        <v>368</v>
      </c>
      <c r="B377" s="25" t="s">
        <v>4052</v>
      </c>
      <c r="C377" s="26" t="s">
        <v>4025</v>
      </c>
      <c r="D377" s="27">
        <v>90.5604</v>
      </c>
    </row>
    <row r="378" s="2" customFormat="1" ht="27" customHeight="1" spans="1:4">
      <c r="A378" s="18">
        <v>369</v>
      </c>
      <c r="B378" s="25" t="s">
        <v>4053</v>
      </c>
      <c r="C378" s="26" t="s">
        <v>4025</v>
      </c>
      <c r="D378" s="27">
        <v>1</v>
      </c>
    </row>
    <row r="379" s="2" customFormat="1" ht="27" customHeight="1" spans="1:4">
      <c r="A379" s="18">
        <v>370</v>
      </c>
      <c r="B379" s="25" t="s">
        <v>4054</v>
      </c>
      <c r="C379" s="26" t="s">
        <v>4025</v>
      </c>
      <c r="D379" s="27">
        <v>40.6158</v>
      </c>
    </row>
    <row r="380" s="2" customFormat="1" ht="27" customHeight="1" spans="1:4">
      <c r="A380" s="18">
        <v>371</v>
      </c>
      <c r="B380" s="25" t="s">
        <v>4055</v>
      </c>
      <c r="C380" s="26" t="s">
        <v>4025</v>
      </c>
      <c r="D380" s="27">
        <v>20</v>
      </c>
    </row>
    <row r="381" s="2" customFormat="1" ht="27" customHeight="1" spans="1:4">
      <c r="A381" s="18">
        <v>372</v>
      </c>
      <c r="B381" s="25" t="s">
        <v>4056</v>
      </c>
      <c r="C381" s="26" t="s">
        <v>4025</v>
      </c>
      <c r="D381" s="27">
        <v>40</v>
      </c>
    </row>
    <row r="382" s="2" customFormat="1" ht="27" customHeight="1" spans="1:4">
      <c r="A382" s="18">
        <v>373</v>
      </c>
      <c r="B382" s="25" t="s">
        <v>4057</v>
      </c>
      <c r="C382" s="26" t="s">
        <v>4025</v>
      </c>
      <c r="D382" s="27">
        <v>22.8998</v>
      </c>
    </row>
    <row r="383" s="2" customFormat="1" ht="27" customHeight="1" spans="1:4">
      <c r="A383" s="18">
        <v>374</v>
      </c>
      <c r="B383" s="25" t="s">
        <v>4058</v>
      </c>
      <c r="C383" s="26" t="s">
        <v>4025</v>
      </c>
      <c r="D383" s="27">
        <v>56.8</v>
      </c>
    </row>
    <row r="384" s="2" customFormat="1" ht="27" customHeight="1" spans="1:4">
      <c r="A384" s="18">
        <v>375</v>
      </c>
      <c r="B384" s="25" t="s">
        <v>4059</v>
      </c>
      <c r="C384" s="26" t="s">
        <v>4025</v>
      </c>
      <c r="D384" s="27">
        <v>93.6</v>
      </c>
    </row>
    <row r="385" s="2" customFormat="1" ht="27" customHeight="1" spans="1:4">
      <c r="A385" s="18">
        <v>376</v>
      </c>
      <c r="B385" s="25" t="s">
        <v>4060</v>
      </c>
      <c r="C385" s="28" t="s">
        <v>4061</v>
      </c>
      <c r="D385" s="27">
        <v>16.4509</v>
      </c>
    </row>
    <row r="386" s="2" customFormat="1" ht="27" customHeight="1" spans="1:4">
      <c r="A386" s="18">
        <v>377</v>
      </c>
      <c r="B386" s="25" t="s">
        <v>4062</v>
      </c>
      <c r="C386" s="28" t="s">
        <v>4061</v>
      </c>
      <c r="D386" s="27">
        <v>396.1632</v>
      </c>
    </row>
    <row r="387" s="2" customFormat="1" ht="27" customHeight="1" spans="1:4">
      <c r="A387" s="18">
        <v>378</v>
      </c>
      <c r="B387" s="25" t="s">
        <v>4063</v>
      </c>
      <c r="C387" s="28" t="s">
        <v>4061</v>
      </c>
      <c r="D387" s="27">
        <v>143.137</v>
      </c>
    </row>
    <row r="388" s="2" customFormat="1" ht="27" customHeight="1" spans="1:4">
      <c r="A388" s="18">
        <v>379</v>
      </c>
      <c r="B388" s="25" t="s">
        <v>4064</v>
      </c>
      <c r="C388" s="28" t="s">
        <v>4061</v>
      </c>
      <c r="D388" s="27">
        <v>123.199</v>
      </c>
    </row>
    <row r="389" s="2" customFormat="1" ht="27" customHeight="1" spans="1:4">
      <c r="A389" s="18">
        <v>380</v>
      </c>
      <c r="B389" s="25" t="s">
        <v>4065</v>
      </c>
      <c r="C389" s="28" t="s">
        <v>4061</v>
      </c>
      <c r="D389" s="27">
        <v>129.5354</v>
      </c>
    </row>
    <row r="390" s="2" customFormat="1" ht="27" customHeight="1" spans="1:4">
      <c r="A390" s="18">
        <v>381</v>
      </c>
      <c r="B390" s="25" t="s">
        <v>4066</v>
      </c>
      <c r="C390" s="28" t="s">
        <v>4061</v>
      </c>
      <c r="D390" s="27">
        <v>44.4676</v>
      </c>
    </row>
    <row r="391" s="2" customFormat="1" ht="27" customHeight="1" spans="1:4">
      <c r="A391" s="18">
        <v>382</v>
      </c>
      <c r="B391" s="25" t="s">
        <v>4067</v>
      </c>
      <c r="C391" s="28" t="s">
        <v>4061</v>
      </c>
      <c r="D391" s="27">
        <v>45.9066</v>
      </c>
    </row>
    <row r="392" s="2" customFormat="1" ht="27" customHeight="1" spans="1:4">
      <c r="A392" s="18">
        <v>383</v>
      </c>
      <c r="B392" s="25" t="s">
        <v>4068</v>
      </c>
      <c r="C392" s="28" t="s">
        <v>4061</v>
      </c>
      <c r="D392" s="27">
        <v>17.7738</v>
      </c>
    </row>
    <row r="393" s="2" customFormat="1" ht="27" customHeight="1" spans="1:4">
      <c r="A393" s="18">
        <v>384</v>
      </c>
      <c r="B393" s="25" t="s">
        <v>4069</v>
      </c>
      <c r="C393" s="28" t="s">
        <v>4061</v>
      </c>
      <c r="D393" s="27">
        <v>52.1</v>
      </c>
    </row>
    <row r="394" s="2" customFormat="1" ht="27" customHeight="1" spans="1:4">
      <c r="A394" s="18">
        <v>385</v>
      </c>
      <c r="B394" s="25" t="s">
        <v>4070</v>
      </c>
      <c r="C394" s="28" t="s">
        <v>4061</v>
      </c>
      <c r="D394" s="27">
        <v>83.2977</v>
      </c>
    </row>
    <row r="395" s="2" customFormat="1" ht="27" customHeight="1" spans="1:4">
      <c r="A395" s="18">
        <v>386</v>
      </c>
      <c r="B395" s="25" t="s">
        <v>4071</v>
      </c>
      <c r="C395" s="28" t="s">
        <v>4061</v>
      </c>
      <c r="D395" s="27">
        <v>31.549</v>
      </c>
    </row>
    <row r="396" s="2" customFormat="1" ht="27" customHeight="1" spans="1:4">
      <c r="A396" s="18">
        <v>387</v>
      </c>
      <c r="B396" s="25" t="s">
        <v>4072</v>
      </c>
      <c r="C396" s="28" t="s">
        <v>4073</v>
      </c>
      <c r="D396" s="27">
        <v>3</v>
      </c>
    </row>
    <row r="397" s="2" customFormat="1" ht="27" customHeight="1" spans="1:4">
      <c r="A397" s="18">
        <v>388</v>
      </c>
      <c r="B397" s="25" t="s">
        <v>4074</v>
      </c>
      <c r="C397" s="28" t="s">
        <v>4073</v>
      </c>
      <c r="D397" s="27">
        <v>10</v>
      </c>
    </row>
    <row r="398" s="2" customFormat="1" ht="27" customHeight="1" spans="1:4">
      <c r="A398" s="18">
        <v>389</v>
      </c>
      <c r="B398" s="25" t="s">
        <v>4075</v>
      </c>
      <c r="C398" s="28" t="s">
        <v>4073</v>
      </c>
      <c r="D398" s="27">
        <v>275.1975</v>
      </c>
    </row>
    <row r="399" s="2" customFormat="1" ht="27" customHeight="1" spans="1:4">
      <c r="A399" s="18">
        <v>390</v>
      </c>
      <c r="B399" s="25" t="s">
        <v>4076</v>
      </c>
      <c r="C399" s="28" t="s">
        <v>4073</v>
      </c>
      <c r="D399" s="27">
        <v>50</v>
      </c>
    </row>
    <row r="400" s="2" customFormat="1" ht="27" customHeight="1" spans="1:4">
      <c r="A400" s="18">
        <v>391</v>
      </c>
      <c r="B400" s="25" t="s">
        <v>4077</v>
      </c>
      <c r="C400" s="28" t="s">
        <v>4073</v>
      </c>
      <c r="D400" s="27">
        <v>38.3508</v>
      </c>
    </row>
    <row r="401" s="2" customFormat="1" ht="27" customHeight="1" spans="1:4">
      <c r="A401" s="18">
        <v>392</v>
      </c>
      <c r="B401" s="25" t="s">
        <v>4078</v>
      </c>
      <c r="C401" s="28" t="s">
        <v>4073</v>
      </c>
      <c r="D401" s="27">
        <v>38.0022</v>
      </c>
    </row>
    <row r="402" s="2" customFormat="1" ht="27" customHeight="1" spans="1:4">
      <c r="A402" s="18">
        <v>393</v>
      </c>
      <c r="B402" s="25" t="s">
        <v>4079</v>
      </c>
      <c r="C402" s="28" t="s">
        <v>4073</v>
      </c>
      <c r="D402" s="27">
        <v>39.2428</v>
      </c>
    </row>
    <row r="403" s="2" customFormat="1" ht="27" customHeight="1" spans="1:4">
      <c r="A403" s="18">
        <v>394</v>
      </c>
      <c r="B403" s="25" t="s">
        <v>4080</v>
      </c>
      <c r="C403" s="28" t="s">
        <v>4081</v>
      </c>
      <c r="D403" s="27">
        <v>26.0742</v>
      </c>
    </row>
    <row r="404" s="2" customFormat="1" ht="27" customHeight="1" spans="1:4">
      <c r="A404" s="18">
        <v>395</v>
      </c>
      <c r="B404" s="25" t="s">
        <v>4082</v>
      </c>
      <c r="C404" s="28" t="s">
        <v>4081</v>
      </c>
      <c r="D404" s="27">
        <v>2.55</v>
      </c>
    </row>
    <row r="405" s="2" customFormat="1" ht="27" customHeight="1" spans="1:4">
      <c r="A405" s="18">
        <v>396</v>
      </c>
      <c r="B405" s="25" t="s">
        <v>4083</v>
      </c>
      <c r="C405" s="28" t="s">
        <v>4081</v>
      </c>
      <c r="D405" s="27">
        <v>16.314855</v>
      </c>
    </row>
    <row r="406" s="2" customFormat="1" ht="27" customHeight="1" spans="1:4">
      <c r="A406" s="18">
        <v>397</v>
      </c>
      <c r="B406" s="25" t="s">
        <v>4084</v>
      </c>
      <c r="C406" s="28" t="s">
        <v>4081</v>
      </c>
      <c r="D406" s="27">
        <v>104.4322</v>
      </c>
    </row>
    <row r="407" s="2" customFormat="1" ht="27" customHeight="1" spans="1:4">
      <c r="A407" s="18">
        <v>398</v>
      </c>
      <c r="B407" s="25" t="s">
        <v>4085</v>
      </c>
      <c r="C407" s="28" t="s">
        <v>4081</v>
      </c>
      <c r="D407" s="27">
        <v>2.5</v>
      </c>
    </row>
    <row r="408" s="2" customFormat="1" ht="27" customHeight="1" spans="1:4">
      <c r="A408" s="18">
        <v>399</v>
      </c>
      <c r="B408" s="25" t="s">
        <v>4086</v>
      </c>
      <c r="C408" s="28" t="s">
        <v>4081</v>
      </c>
      <c r="D408" s="27">
        <v>95.166806</v>
      </c>
    </row>
    <row r="409" s="2" customFormat="1" ht="27" customHeight="1" spans="1:4">
      <c r="A409" s="18">
        <v>400</v>
      </c>
      <c r="B409" s="25" t="s">
        <v>4087</v>
      </c>
      <c r="C409" s="28" t="s">
        <v>4081</v>
      </c>
      <c r="D409" s="27">
        <v>33.3976</v>
      </c>
    </row>
    <row r="410" s="2" customFormat="1" ht="27" customHeight="1" spans="1:4">
      <c r="A410" s="18">
        <v>401</v>
      </c>
      <c r="B410" s="25" t="s">
        <v>4088</v>
      </c>
      <c r="C410" s="28" t="s">
        <v>4081</v>
      </c>
      <c r="D410" s="27">
        <v>498.590062</v>
      </c>
    </row>
    <row r="411" s="2" customFormat="1" ht="27" customHeight="1" spans="1:4">
      <c r="A411" s="18">
        <v>402</v>
      </c>
      <c r="B411" s="25" t="s">
        <v>4089</v>
      </c>
      <c r="C411" s="28" t="s">
        <v>4081</v>
      </c>
      <c r="D411" s="27">
        <v>408.844</v>
      </c>
    </row>
    <row r="412" s="2" customFormat="1" ht="27" customHeight="1" spans="1:4">
      <c r="A412" s="18">
        <v>403</v>
      </c>
      <c r="B412" s="25" t="s">
        <v>4090</v>
      </c>
      <c r="C412" s="28" t="s">
        <v>4081</v>
      </c>
      <c r="D412" s="27">
        <v>109.9578</v>
      </c>
    </row>
    <row r="413" s="2" customFormat="1" ht="27" customHeight="1" spans="1:4">
      <c r="A413" s="18">
        <v>404</v>
      </c>
      <c r="B413" s="25" t="s">
        <v>4091</v>
      </c>
      <c r="C413" s="28" t="s">
        <v>4081</v>
      </c>
      <c r="D413" s="27">
        <v>93.4521</v>
      </c>
    </row>
    <row r="414" s="2" customFormat="1" ht="27" customHeight="1" spans="1:4">
      <c r="A414" s="18">
        <v>405</v>
      </c>
      <c r="B414" s="25" t="s">
        <v>4092</v>
      </c>
      <c r="C414" s="28" t="s">
        <v>4081</v>
      </c>
      <c r="D414" s="27">
        <v>78.439</v>
      </c>
    </row>
    <row r="415" s="2" customFormat="1" ht="27" customHeight="1" spans="1:4">
      <c r="A415" s="18">
        <v>406</v>
      </c>
      <c r="B415" s="25" t="s">
        <v>4093</v>
      </c>
      <c r="C415" s="28" t="s">
        <v>4081</v>
      </c>
      <c r="D415" s="27">
        <v>52.2027</v>
      </c>
    </row>
    <row r="416" s="2" customFormat="1" ht="27" customHeight="1" spans="1:4">
      <c r="A416" s="18">
        <v>407</v>
      </c>
      <c r="B416" s="25" t="s">
        <v>4094</v>
      </c>
      <c r="C416" s="28" t="s">
        <v>4081</v>
      </c>
      <c r="D416" s="27">
        <v>41.3</v>
      </c>
    </row>
    <row r="417" s="2" customFormat="1" ht="27" customHeight="1" spans="1:4">
      <c r="A417" s="18">
        <v>408</v>
      </c>
      <c r="B417" s="25" t="s">
        <v>4095</v>
      </c>
      <c r="C417" s="28" t="s">
        <v>4081</v>
      </c>
      <c r="D417" s="27">
        <v>41.3</v>
      </c>
    </row>
    <row r="418" s="2" customFormat="1" ht="27" customHeight="1" spans="1:4">
      <c r="A418" s="18">
        <v>409</v>
      </c>
      <c r="B418" s="25" t="s">
        <v>4096</v>
      </c>
      <c r="C418" s="28" t="s">
        <v>4081</v>
      </c>
      <c r="D418" s="27">
        <v>9.325296</v>
      </c>
    </row>
    <row r="419" s="2" customFormat="1" ht="27" customHeight="1" spans="1:4">
      <c r="A419" s="18">
        <v>410</v>
      </c>
      <c r="B419" s="25" t="s">
        <v>4097</v>
      </c>
      <c r="C419" s="28" t="s">
        <v>4081</v>
      </c>
      <c r="D419" s="27">
        <v>1.4326</v>
      </c>
    </row>
    <row r="420" s="2" customFormat="1" ht="27" customHeight="1" spans="1:4">
      <c r="A420" s="18">
        <v>411</v>
      </c>
      <c r="B420" s="25" t="s">
        <v>4098</v>
      </c>
      <c r="C420" s="28" t="s">
        <v>4081</v>
      </c>
      <c r="D420" s="27">
        <v>16.4586</v>
      </c>
    </row>
    <row r="421" s="2" customFormat="1" ht="27" customHeight="1" spans="1:4">
      <c r="A421" s="18">
        <v>412</v>
      </c>
      <c r="B421" s="25" t="s">
        <v>4099</v>
      </c>
      <c r="C421" s="28" t="s">
        <v>4081</v>
      </c>
      <c r="D421" s="27">
        <v>12</v>
      </c>
    </row>
    <row r="422" s="2" customFormat="1" ht="27" customHeight="1" spans="1:4">
      <c r="A422" s="18">
        <v>413</v>
      </c>
      <c r="B422" s="25" t="s">
        <v>4100</v>
      </c>
      <c r="C422" s="28" t="s">
        <v>4081</v>
      </c>
      <c r="D422" s="27">
        <v>16.1</v>
      </c>
    </row>
    <row r="423" s="2" customFormat="1" ht="27" customHeight="1" spans="1:4">
      <c r="A423" s="18">
        <v>414</v>
      </c>
      <c r="B423" s="25" t="s">
        <v>4101</v>
      </c>
      <c r="C423" s="28" t="s">
        <v>4081</v>
      </c>
      <c r="D423" s="27">
        <v>79.7932</v>
      </c>
    </row>
    <row r="424" s="2" customFormat="1" ht="27" customHeight="1" spans="1:4">
      <c r="A424" s="18">
        <v>415</v>
      </c>
      <c r="B424" s="25" t="s">
        <v>4102</v>
      </c>
      <c r="C424" s="28" t="s">
        <v>4081</v>
      </c>
      <c r="D424" s="27">
        <v>25.5457</v>
      </c>
    </row>
    <row r="425" s="2" customFormat="1" ht="27" customHeight="1" spans="1:4">
      <c r="A425" s="18">
        <v>416</v>
      </c>
      <c r="B425" s="25" t="s">
        <v>4103</v>
      </c>
      <c r="C425" s="28" t="s">
        <v>4081</v>
      </c>
      <c r="D425" s="27">
        <v>50</v>
      </c>
    </row>
    <row r="426" s="2" customFormat="1" ht="27" customHeight="1" spans="1:4">
      <c r="A426" s="18">
        <v>417</v>
      </c>
      <c r="B426" s="25" t="s">
        <v>4104</v>
      </c>
      <c r="C426" s="28" t="s">
        <v>4081</v>
      </c>
      <c r="D426" s="27">
        <v>25.126646</v>
      </c>
    </row>
    <row r="427" s="2" customFormat="1" ht="27" customHeight="1" spans="1:4">
      <c r="A427" s="18">
        <v>418</v>
      </c>
      <c r="B427" s="25" t="s">
        <v>4105</v>
      </c>
      <c r="C427" s="28" t="s">
        <v>4081</v>
      </c>
      <c r="D427" s="27">
        <v>141.6729</v>
      </c>
    </row>
    <row r="428" s="2" customFormat="1" ht="27" customHeight="1" spans="1:4">
      <c r="A428" s="18">
        <v>419</v>
      </c>
      <c r="B428" s="25" t="s">
        <v>4106</v>
      </c>
      <c r="C428" s="28" t="s">
        <v>4081</v>
      </c>
      <c r="D428" s="27">
        <v>59.641</v>
      </c>
    </row>
    <row r="429" s="2" customFormat="1" ht="27" customHeight="1" spans="1:4">
      <c r="A429" s="18">
        <v>420</v>
      </c>
      <c r="B429" s="25" t="s">
        <v>4107</v>
      </c>
      <c r="C429" s="28" t="s">
        <v>4081</v>
      </c>
      <c r="D429" s="27">
        <v>125.1612</v>
      </c>
    </row>
    <row r="430" s="2" customFormat="1" ht="27" customHeight="1" spans="1:4">
      <c r="A430" s="18">
        <v>421</v>
      </c>
      <c r="B430" s="25" t="s">
        <v>4108</v>
      </c>
      <c r="C430" s="28" t="s">
        <v>4081</v>
      </c>
      <c r="D430" s="27">
        <v>40</v>
      </c>
    </row>
    <row r="431" s="2" customFormat="1" ht="27" customHeight="1" spans="1:4">
      <c r="A431" s="18">
        <v>422</v>
      </c>
      <c r="B431" s="25" t="s">
        <v>4109</v>
      </c>
      <c r="C431" s="28" t="s">
        <v>4081</v>
      </c>
      <c r="D431" s="27">
        <v>102</v>
      </c>
    </row>
    <row r="432" s="2" customFormat="1" ht="27" customHeight="1" spans="1:4">
      <c r="A432" s="18">
        <v>423</v>
      </c>
      <c r="B432" s="25" t="s">
        <v>4110</v>
      </c>
      <c r="C432" s="28" t="s">
        <v>4081</v>
      </c>
      <c r="D432" s="27">
        <v>10</v>
      </c>
    </row>
    <row r="433" s="2" customFormat="1" ht="27" customHeight="1" spans="1:4">
      <c r="A433" s="18">
        <v>424</v>
      </c>
      <c r="B433" s="25" t="s">
        <v>4111</v>
      </c>
      <c r="C433" s="28" t="s">
        <v>4081</v>
      </c>
      <c r="D433" s="27">
        <v>50</v>
      </c>
    </row>
    <row r="434" s="2" customFormat="1" ht="27" customHeight="1" spans="1:4">
      <c r="A434" s="18">
        <v>425</v>
      </c>
      <c r="B434" s="25" t="s">
        <v>4112</v>
      </c>
      <c r="C434" s="28" t="s">
        <v>4081</v>
      </c>
      <c r="D434" s="27">
        <v>21</v>
      </c>
    </row>
    <row r="435" s="2" customFormat="1" ht="27" customHeight="1" spans="1:4">
      <c r="A435" s="18">
        <v>426</v>
      </c>
      <c r="B435" s="25" t="s">
        <v>4113</v>
      </c>
      <c r="C435" s="28" t="s">
        <v>4081</v>
      </c>
      <c r="D435" s="27">
        <v>20</v>
      </c>
    </row>
    <row r="436" s="2" customFormat="1" ht="27" customHeight="1" spans="1:4">
      <c r="A436" s="18">
        <v>427</v>
      </c>
      <c r="B436" s="25" t="s">
        <v>4114</v>
      </c>
      <c r="C436" s="28" t="s">
        <v>4081</v>
      </c>
      <c r="D436" s="27">
        <v>10</v>
      </c>
    </row>
    <row r="437" s="2" customFormat="1" ht="27" customHeight="1" spans="1:4">
      <c r="A437" s="18">
        <v>428</v>
      </c>
      <c r="B437" s="25" t="s">
        <v>4115</v>
      </c>
      <c r="C437" s="28" t="s">
        <v>4081</v>
      </c>
      <c r="D437" s="27">
        <v>15</v>
      </c>
    </row>
    <row r="438" s="2" customFormat="1" ht="27" customHeight="1" spans="1:4">
      <c r="A438" s="18">
        <v>429</v>
      </c>
      <c r="B438" s="25" t="s">
        <v>4116</v>
      </c>
      <c r="C438" s="28" t="s">
        <v>4081</v>
      </c>
      <c r="D438" s="27">
        <v>33.5</v>
      </c>
    </row>
    <row r="439" s="2" customFormat="1" ht="27" customHeight="1" spans="1:4">
      <c r="A439" s="18">
        <v>430</v>
      </c>
      <c r="B439" s="25" t="s">
        <v>4117</v>
      </c>
      <c r="C439" s="26" t="s">
        <v>4118</v>
      </c>
      <c r="D439" s="27">
        <v>5.244</v>
      </c>
    </row>
    <row r="440" s="2" customFormat="1" ht="27" customHeight="1" spans="1:4">
      <c r="A440" s="18">
        <v>431</v>
      </c>
      <c r="B440" s="25" t="s">
        <v>4119</v>
      </c>
      <c r="C440" s="26" t="s">
        <v>4118</v>
      </c>
      <c r="D440" s="27">
        <v>193.8772542</v>
      </c>
    </row>
    <row r="441" s="2" customFormat="1" ht="27" customHeight="1" spans="1:4">
      <c r="A441" s="18">
        <v>432</v>
      </c>
      <c r="B441" s="25" t="s">
        <v>4120</v>
      </c>
      <c r="C441" s="26" t="s">
        <v>4118</v>
      </c>
      <c r="D441" s="27">
        <v>40</v>
      </c>
    </row>
    <row r="442" s="2" customFormat="1" ht="27" customHeight="1" spans="1:4">
      <c r="A442" s="18">
        <v>433</v>
      </c>
      <c r="B442" s="25" t="s">
        <v>4121</v>
      </c>
      <c r="C442" s="26" t="s">
        <v>4118</v>
      </c>
      <c r="D442" s="27">
        <v>11.3743</v>
      </c>
    </row>
    <row r="443" s="2" customFormat="1" ht="27" customHeight="1" spans="1:4">
      <c r="A443" s="18">
        <v>434</v>
      </c>
      <c r="B443" s="25" t="s">
        <v>4122</v>
      </c>
      <c r="C443" s="26" t="s">
        <v>4118</v>
      </c>
      <c r="D443" s="27">
        <v>50.9</v>
      </c>
    </row>
    <row r="444" s="2" customFormat="1" ht="27" customHeight="1" spans="1:4">
      <c r="A444" s="18">
        <v>435</v>
      </c>
      <c r="B444" s="25" t="s">
        <v>4123</v>
      </c>
      <c r="C444" s="26" t="s">
        <v>4118</v>
      </c>
      <c r="D444" s="27">
        <v>3.3</v>
      </c>
    </row>
    <row r="445" s="2" customFormat="1" ht="27" customHeight="1" spans="1:4">
      <c r="A445" s="18">
        <v>436</v>
      </c>
      <c r="B445" s="25" t="s">
        <v>4124</v>
      </c>
      <c r="C445" s="26" t="s">
        <v>4118</v>
      </c>
      <c r="D445" s="27">
        <v>3.3</v>
      </c>
    </row>
    <row r="446" s="2" customFormat="1" ht="27" customHeight="1" spans="1:4">
      <c r="A446" s="18">
        <v>437</v>
      </c>
      <c r="B446" s="25" t="s">
        <v>4125</v>
      </c>
      <c r="C446" s="26" t="s">
        <v>4118</v>
      </c>
      <c r="D446" s="27">
        <v>57.4</v>
      </c>
    </row>
    <row r="447" s="2" customFormat="1" ht="27" customHeight="1" spans="1:4">
      <c r="A447" s="18">
        <v>438</v>
      </c>
      <c r="B447" s="25" t="s">
        <v>4126</v>
      </c>
      <c r="C447" s="26" t="s">
        <v>4118</v>
      </c>
      <c r="D447" s="27">
        <v>3</v>
      </c>
    </row>
    <row r="448" s="2" customFormat="1" ht="27" customHeight="1" spans="1:4">
      <c r="A448" s="18">
        <v>439</v>
      </c>
      <c r="B448" s="25" t="s">
        <v>4127</v>
      </c>
      <c r="C448" s="26" t="s">
        <v>4118</v>
      </c>
      <c r="D448" s="27">
        <v>1.5</v>
      </c>
    </row>
    <row r="449" s="2" customFormat="1" ht="27" customHeight="1" spans="1:4">
      <c r="A449" s="18">
        <v>440</v>
      </c>
      <c r="B449" s="25" t="s">
        <v>4128</v>
      </c>
      <c r="C449" s="26" t="s">
        <v>4118</v>
      </c>
      <c r="D449" s="27">
        <v>20</v>
      </c>
    </row>
    <row r="450" s="2" customFormat="1" ht="27" customHeight="1" spans="1:4">
      <c r="A450" s="18">
        <v>441</v>
      </c>
      <c r="B450" s="25" t="s">
        <v>4129</v>
      </c>
      <c r="C450" s="26" t="s">
        <v>4118</v>
      </c>
      <c r="D450" s="27">
        <v>31.5</v>
      </c>
    </row>
    <row r="451" s="2" customFormat="1" ht="27" customHeight="1" spans="1:4">
      <c r="A451" s="18">
        <v>442</v>
      </c>
      <c r="B451" s="25" t="s">
        <v>4130</v>
      </c>
      <c r="C451" s="26" t="s">
        <v>4118</v>
      </c>
      <c r="D451" s="27">
        <v>40</v>
      </c>
    </row>
    <row r="452" s="2" customFormat="1" ht="27" customHeight="1" spans="1:4">
      <c r="A452" s="18">
        <v>443</v>
      </c>
      <c r="B452" s="25" t="s">
        <v>4131</v>
      </c>
      <c r="C452" s="26" t="s">
        <v>4118</v>
      </c>
      <c r="D452" s="27">
        <v>23</v>
      </c>
    </row>
    <row r="453" s="2" customFormat="1" ht="27" customHeight="1" spans="1:4">
      <c r="A453" s="18">
        <v>444</v>
      </c>
      <c r="B453" s="25" t="s">
        <v>4132</v>
      </c>
      <c r="C453" s="26" t="s">
        <v>4118</v>
      </c>
      <c r="D453" s="27">
        <v>40</v>
      </c>
    </row>
    <row r="454" s="2" customFormat="1" ht="27" customHeight="1" spans="1:4">
      <c r="A454" s="18">
        <v>445</v>
      </c>
      <c r="B454" s="25" t="s">
        <v>4133</v>
      </c>
      <c r="C454" s="26" t="s">
        <v>4118</v>
      </c>
      <c r="D454" s="27">
        <v>62.2</v>
      </c>
    </row>
    <row r="455" s="2" customFormat="1" ht="27" customHeight="1" spans="1:4">
      <c r="A455" s="18">
        <v>446</v>
      </c>
      <c r="B455" s="25" t="s">
        <v>4134</v>
      </c>
      <c r="C455" s="26" t="s">
        <v>4118</v>
      </c>
      <c r="D455" s="27">
        <v>45.0842</v>
      </c>
    </row>
    <row r="456" s="2" customFormat="1" ht="27" customHeight="1" spans="1:4">
      <c r="A456" s="18">
        <v>447</v>
      </c>
      <c r="B456" s="25" t="s">
        <v>4135</v>
      </c>
      <c r="C456" s="26" t="s">
        <v>4118</v>
      </c>
      <c r="D456" s="27">
        <v>27.3</v>
      </c>
    </row>
    <row r="457" s="2" customFormat="1" ht="27" customHeight="1" spans="1:4">
      <c r="A457" s="18">
        <v>448</v>
      </c>
      <c r="B457" s="25" t="s">
        <v>4136</v>
      </c>
      <c r="C457" s="26" t="s">
        <v>4118</v>
      </c>
      <c r="D457" s="27">
        <v>1</v>
      </c>
    </row>
    <row r="458" s="2" customFormat="1" ht="27" customHeight="1" spans="1:4">
      <c r="A458" s="18">
        <v>449</v>
      </c>
      <c r="B458" s="25" t="s">
        <v>4137</v>
      </c>
      <c r="C458" s="26" t="s">
        <v>4118</v>
      </c>
      <c r="D458" s="27">
        <v>18.5483</v>
      </c>
    </row>
    <row r="459" s="2" customFormat="1" ht="27" customHeight="1" spans="1:4">
      <c r="A459" s="18">
        <v>450</v>
      </c>
      <c r="B459" s="25" t="s">
        <v>4138</v>
      </c>
      <c r="C459" s="26" t="s">
        <v>4118</v>
      </c>
      <c r="D459" s="27">
        <v>89.8</v>
      </c>
    </row>
    <row r="460" s="2" customFormat="1" ht="27" customHeight="1" spans="1:4">
      <c r="A460" s="18">
        <v>451</v>
      </c>
      <c r="B460" s="25" t="s">
        <v>4139</v>
      </c>
      <c r="C460" s="26" t="s">
        <v>4118</v>
      </c>
      <c r="D460" s="27">
        <v>17.9959</v>
      </c>
    </row>
    <row r="461" s="2" customFormat="1" ht="27" customHeight="1" spans="1:4">
      <c r="A461" s="18">
        <v>452</v>
      </c>
      <c r="B461" s="25" t="s">
        <v>4140</v>
      </c>
      <c r="C461" s="26" t="s">
        <v>4118</v>
      </c>
      <c r="D461" s="27">
        <v>25.9</v>
      </c>
    </row>
    <row r="462" s="2" customFormat="1" ht="27" customHeight="1" spans="1:4">
      <c r="A462" s="18">
        <v>453</v>
      </c>
      <c r="B462" s="25" t="s">
        <v>4141</v>
      </c>
      <c r="C462" s="28" t="s">
        <v>4142</v>
      </c>
      <c r="D462" s="27">
        <v>166.27384</v>
      </c>
    </row>
    <row r="463" s="2" customFormat="1" ht="27" customHeight="1" spans="1:4">
      <c r="A463" s="18">
        <v>454</v>
      </c>
      <c r="B463" s="25" t="s">
        <v>4143</v>
      </c>
      <c r="C463" s="28" t="s">
        <v>4142</v>
      </c>
      <c r="D463" s="27">
        <v>40.7896</v>
      </c>
    </row>
    <row r="464" s="2" customFormat="1" ht="27" customHeight="1" spans="1:4">
      <c r="A464" s="18">
        <v>455</v>
      </c>
      <c r="B464" s="25" t="s">
        <v>4144</v>
      </c>
      <c r="C464" s="28" t="s">
        <v>4142</v>
      </c>
      <c r="D464" s="27">
        <v>150</v>
      </c>
    </row>
    <row r="465" s="2" customFormat="1" ht="27" customHeight="1" spans="1:4">
      <c r="A465" s="18">
        <v>456</v>
      </c>
      <c r="B465" s="25" t="s">
        <v>4145</v>
      </c>
      <c r="C465" s="28" t="s">
        <v>4142</v>
      </c>
      <c r="D465" s="27">
        <v>100.2991</v>
      </c>
    </row>
    <row r="466" s="2" customFormat="1" ht="27" customHeight="1" spans="1:4">
      <c r="A466" s="18">
        <v>457</v>
      </c>
      <c r="B466" s="25" t="s">
        <v>4146</v>
      </c>
      <c r="C466" s="28" t="s">
        <v>4142</v>
      </c>
      <c r="D466" s="27">
        <v>4</v>
      </c>
    </row>
    <row r="467" s="2" customFormat="1" ht="27" customHeight="1" spans="1:4">
      <c r="A467" s="18">
        <v>458</v>
      </c>
      <c r="B467" s="25" t="s">
        <v>4147</v>
      </c>
      <c r="C467" s="28" t="s">
        <v>4142</v>
      </c>
      <c r="D467" s="27">
        <v>37.6934</v>
      </c>
    </row>
    <row r="468" s="2" customFormat="1" ht="27" customHeight="1" spans="1:4">
      <c r="A468" s="18">
        <v>459</v>
      </c>
      <c r="B468" s="25" t="s">
        <v>4148</v>
      </c>
      <c r="C468" s="28" t="s">
        <v>4142</v>
      </c>
      <c r="D468" s="27">
        <v>4.4</v>
      </c>
    </row>
    <row r="469" s="2" customFormat="1" ht="27" customHeight="1" spans="1:4">
      <c r="A469" s="18">
        <v>460</v>
      </c>
      <c r="B469" s="25" t="s">
        <v>4149</v>
      </c>
      <c r="C469" s="28" t="s">
        <v>4142</v>
      </c>
      <c r="D469" s="27">
        <v>23.1852</v>
      </c>
    </row>
    <row r="470" s="2" customFormat="1" ht="27" customHeight="1" spans="1:4">
      <c r="A470" s="18">
        <v>461</v>
      </c>
      <c r="B470" s="25" t="s">
        <v>4150</v>
      </c>
      <c r="C470" s="28" t="s">
        <v>4142</v>
      </c>
      <c r="D470" s="27">
        <v>1.89</v>
      </c>
    </row>
    <row r="471" s="2" customFormat="1" ht="27" customHeight="1" spans="1:4">
      <c r="A471" s="18">
        <v>462</v>
      </c>
      <c r="B471" s="25" t="s">
        <v>4151</v>
      </c>
      <c r="C471" s="28" t="s">
        <v>4142</v>
      </c>
      <c r="D471" s="27">
        <v>143.7389</v>
      </c>
    </row>
    <row r="472" s="2" customFormat="1" ht="27" customHeight="1" spans="1:4">
      <c r="A472" s="18">
        <v>463</v>
      </c>
      <c r="B472" s="25" t="s">
        <v>4152</v>
      </c>
      <c r="C472" s="28" t="s">
        <v>4142</v>
      </c>
      <c r="D472" s="27">
        <v>400.9862</v>
      </c>
    </row>
    <row r="473" s="2" customFormat="1" ht="27" customHeight="1" spans="1:4">
      <c r="A473" s="18">
        <v>464</v>
      </c>
      <c r="B473" s="18" t="s">
        <v>4153</v>
      </c>
      <c r="C473" s="28" t="s">
        <v>4142</v>
      </c>
      <c r="D473" s="27">
        <v>57.68</v>
      </c>
    </row>
    <row r="474" s="2" customFormat="1" ht="27" customHeight="1" spans="1:4">
      <c r="A474" s="18">
        <v>465</v>
      </c>
      <c r="B474" s="25" t="s">
        <v>4154</v>
      </c>
      <c r="C474" s="28" t="s">
        <v>4142</v>
      </c>
      <c r="D474" s="27">
        <v>65.6936</v>
      </c>
    </row>
    <row r="475" s="2" customFormat="1" ht="27" customHeight="1" spans="1:4">
      <c r="A475" s="18">
        <v>466</v>
      </c>
      <c r="B475" s="25" t="s">
        <v>4155</v>
      </c>
      <c r="C475" s="28" t="s">
        <v>4142</v>
      </c>
      <c r="D475" s="27">
        <v>94.1853</v>
      </c>
    </row>
    <row r="476" s="2" customFormat="1" ht="27" customHeight="1" spans="1:4">
      <c r="A476" s="18">
        <v>467</v>
      </c>
      <c r="B476" s="25" t="s">
        <v>4156</v>
      </c>
      <c r="C476" s="28" t="s">
        <v>4142</v>
      </c>
      <c r="D476" s="27">
        <v>80.074</v>
      </c>
    </row>
    <row r="477" s="2" customFormat="1" ht="27" customHeight="1" spans="1:4">
      <c r="A477" s="18">
        <v>468</v>
      </c>
      <c r="B477" s="25" t="s">
        <v>4157</v>
      </c>
      <c r="C477" s="28" t="s">
        <v>4142</v>
      </c>
      <c r="D477" s="27">
        <v>47.5</v>
      </c>
    </row>
    <row r="478" s="2" customFormat="1" ht="27" customHeight="1" spans="1:4">
      <c r="A478" s="18">
        <v>469</v>
      </c>
      <c r="B478" s="25" t="s">
        <v>4158</v>
      </c>
      <c r="C478" s="28" t="s">
        <v>4142</v>
      </c>
      <c r="D478" s="27">
        <v>70.6959</v>
      </c>
    </row>
    <row r="479" s="2" customFormat="1" ht="27" customHeight="1" spans="1:4">
      <c r="A479" s="18">
        <v>470</v>
      </c>
      <c r="B479" s="25" t="s">
        <v>4159</v>
      </c>
      <c r="C479" s="28" t="s">
        <v>4142</v>
      </c>
      <c r="D479" s="27">
        <v>57.2834</v>
      </c>
    </row>
    <row r="480" s="2" customFormat="1" ht="27" customHeight="1" spans="1:4">
      <c r="A480" s="18">
        <v>471</v>
      </c>
      <c r="B480" s="25" t="s">
        <v>4160</v>
      </c>
      <c r="C480" s="28" t="s">
        <v>4142</v>
      </c>
      <c r="D480" s="27">
        <v>52.1</v>
      </c>
    </row>
    <row r="481" s="2" customFormat="1" ht="27" customHeight="1" spans="1:4">
      <c r="A481" s="18">
        <v>472</v>
      </c>
      <c r="B481" s="25" t="s">
        <v>4161</v>
      </c>
      <c r="C481" s="28" t="s">
        <v>4142</v>
      </c>
      <c r="D481" s="27">
        <v>14.4203</v>
      </c>
    </row>
    <row r="482" s="2" customFormat="1" ht="27" customHeight="1" spans="1:4">
      <c r="A482" s="18">
        <v>473</v>
      </c>
      <c r="B482" s="18" t="s">
        <v>4162</v>
      </c>
      <c r="C482" s="28" t="s">
        <v>4142</v>
      </c>
      <c r="D482" s="27">
        <v>5.7</v>
      </c>
    </row>
    <row r="483" s="2" customFormat="1" ht="27" customHeight="1" spans="1:4">
      <c r="A483" s="18">
        <v>474</v>
      </c>
      <c r="B483" s="25" t="s">
        <v>4163</v>
      </c>
      <c r="C483" s="28" t="s">
        <v>4142</v>
      </c>
      <c r="D483" s="27">
        <v>75.7</v>
      </c>
    </row>
    <row r="484" s="2" customFormat="1" ht="27" customHeight="1" spans="1:4">
      <c r="A484" s="18">
        <v>475</v>
      </c>
      <c r="B484" s="25" t="s">
        <v>4164</v>
      </c>
      <c r="C484" s="28" t="s">
        <v>4142</v>
      </c>
      <c r="D484" s="27">
        <v>60</v>
      </c>
    </row>
    <row r="485" s="2" customFormat="1" ht="27" customHeight="1" spans="1:4">
      <c r="A485" s="18">
        <v>476</v>
      </c>
      <c r="B485" s="25" t="s">
        <v>4165</v>
      </c>
      <c r="C485" s="28" t="s">
        <v>4142</v>
      </c>
      <c r="D485" s="27">
        <v>3</v>
      </c>
    </row>
    <row r="486" s="2" customFormat="1" ht="27" customHeight="1" spans="1:4">
      <c r="A486" s="18">
        <v>477</v>
      </c>
      <c r="B486" s="25" t="s">
        <v>4166</v>
      </c>
      <c r="C486" s="28" t="s">
        <v>4142</v>
      </c>
      <c r="D486" s="27">
        <v>0.5</v>
      </c>
    </row>
    <row r="487" s="2" customFormat="1" ht="27" customHeight="1" spans="1:4">
      <c r="A487" s="18">
        <v>478</v>
      </c>
      <c r="B487" s="25" t="s">
        <v>4167</v>
      </c>
      <c r="C487" s="28" t="s">
        <v>4142</v>
      </c>
      <c r="D487" s="27">
        <v>25.0876</v>
      </c>
    </row>
    <row r="488" s="2" customFormat="1" ht="27" customHeight="1" spans="1:4">
      <c r="A488" s="18">
        <v>479</v>
      </c>
      <c r="B488" s="25" t="s">
        <v>4168</v>
      </c>
      <c r="C488" s="28" t="s">
        <v>4142</v>
      </c>
      <c r="D488" s="27">
        <v>0.7063</v>
      </c>
    </row>
    <row r="489" s="2" customFormat="1" ht="27" customHeight="1" spans="1:4">
      <c r="A489" s="18">
        <v>480</v>
      </c>
      <c r="B489" s="25" t="s">
        <v>4169</v>
      </c>
      <c r="C489" s="28" t="s">
        <v>4170</v>
      </c>
      <c r="D489" s="27">
        <v>0.63</v>
      </c>
    </row>
    <row r="490" s="2" customFormat="1" ht="27" customHeight="1" spans="1:4">
      <c r="A490" s="18">
        <v>481</v>
      </c>
      <c r="B490" s="25" t="s">
        <v>4171</v>
      </c>
      <c r="C490" s="28" t="s">
        <v>4170</v>
      </c>
      <c r="D490" s="27">
        <v>0.86</v>
      </c>
    </row>
    <row r="491" s="2" customFormat="1" ht="27" customHeight="1" spans="1:4">
      <c r="A491" s="18">
        <v>482</v>
      </c>
      <c r="B491" s="25" t="s">
        <v>4172</v>
      </c>
      <c r="C491" s="28" t="s">
        <v>4170</v>
      </c>
      <c r="D491" s="27">
        <v>20</v>
      </c>
    </row>
    <row r="492" s="2" customFormat="1" ht="27" customHeight="1" spans="1:4">
      <c r="A492" s="18">
        <v>483</v>
      </c>
      <c r="B492" s="25" t="s">
        <v>4173</v>
      </c>
      <c r="C492" s="28" t="s">
        <v>4170</v>
      </c>
      <c r="D492" s="27">
        <v>55</v>
      </c>
    </row>
    <row r="493" s="2" customFormat="1" ht="27" customHeight="1" spans="1:4">
      <c r="A493" s="18">
        <v>484</v>
      </c>
      <c r="B493" s="25" t="s">
        <v>4174</v>
      </c>
      <c r="C493" s="28" t="s">
        <v>4170</v>
      </c>
      <c r="D493" s="27">
        <v>1.4</v>
      </c>
    </row>
    <row r="494" s="2" customFormat="1" ht="27" customHeight="1" spans="1:4">
      <c r="A494" s="18">
        <v>485</v>
      </c>
      <c r="B494" s="25" t="s">
        <v>4175</v>
      </c>
      <c r="C494" s="28" t="s">
        <v>4170</v>
      </c>
      <c r="D494" s="27">
        <v>3.2</v>
      </c>
    </row>
    <row r="495" s="2" customFormat="1" ht="27" customHeight="1" spans="1:4">
      <c r="A495" s="18">
        <v>486</v>
      </c>
      <c r="B495" s="25" t="s">
        <v>4176</v>
      </c>
      <c r="C495" s="28" t="s">
        <v>4170</v>
      </c>
      <c r="D495" s="27">
        <v>7</v>
      </c>
    </row>
    <row r="496" s="2" customFormat="1" ht="27" customHeight="1" spans="1:4">
      <c r="A496" s="18">
        <v>487</v>
      </c>
      <c r="B496" s="25" t="s">
        <v>4177</v>
      </c>
      <c r="C496" s="28" t="s">
        <v>4170</v>
      </c>
      <c r="D496" s="27">
        <v>143</v>
      </c>
    </row>
    <row r="497" s="2" customFormat="1" ht="27" customHeight="1" spans="1:4">
      <c r="A497" s="18">
        <v>488</v>
      </c>
      <c r="B497" s="25" t="s">
        <v>4178</v>
      </c>
      <c r="C497" s="28" t="s">
        <v>4170</v>
      </c>
      <c r="D497" s="27">
        <v>112</v>
      </c>
    </row>
    <row r="498" s="2" customFormat="1" ht="27" customHeight="1" spans="1:4">
      <c r="A498" s="18">
        <v>489</v>
      </c>
      <c r="B498" s="25" t="s">
        <v>4179</v>
      </c>
      <c r="C498" s="28" t="s">
        <v>4170</v>
      </c>
      <c r="D498" s="27">
        <v>10</v>
      </c>
    </row>
    <row r="499" s="2" customFormat="1" ht="27" customHeight="1" spans="1:4">
      <c r="A499" s="18">
        <v>490</v>
      </c>
      <c r="B499" s="25" t="s">
        <v>4180</v>
      </c>
      <c r="C499" s="28" t="s">
        <v>4170</v>
      </c>
      <c r="D499" s="27">
        <v>0.4</v>
      </c>
    </row>
    <row r="500" s="2" customFormat="1" ht="27" customHeight="1" spans="1:4">
      <c r="A500" s="18">
        <v>491</v>
      </c>
      <c r="B500" s="25" t="s">
        <v>4181</v>
      </c>
      <c r="C500" s="28" t="s">
        <v>4170</v>
      </c>
      <c r="D500" s="27">
        <v>40.85</v>
      </c>
    </row>
    <row r="501" s="2" customFormat="1" ht="27" customHeight="1" spans="1:4">
      <c r="A501" s="18">
        <v>492</v>
      </c>
      <c r="B501" s="25" t="s">
        <v>4182</v>
      </c>
      <c r="C501" s="28" t="s">
        <v>4170</v>
      </c>
      <c r="D501" s="27">
        <v>47.7</v>
      </c>
    </row>
    <row r="502" s="2" customFormat="1" ht="27" customHeight="1" spans="1:4">
      <c r="A502" s="18">
        <v>493</v>
      </c>
      <c r="B502" s="25" t="s">
        <v>4183</v>
      </c>
      <c r="C502" s="26" t="s">
        <v>4184</v>
      </c>
      <c r="D502" s="27">
        <v>112.763</v>
      </c>
    </row>
    <row r="503" s="2" customFormat="1" ht="27" customHeight="1" spans="1:4">
      <c r="A503" s="18">
        <v>494</v>
      </c>
      <c r="B503" s="25" t="s">
        <v>4185</v>
      </c>
      <c r="C503" s="26" t="s">
        <v>4184</v>
      </c>
      <c r="D503" s="27">
        <v>70.0337</v>
      </c>
    </row>
    <row r="504" s="2" customFormat="1" ht="27" customHeight="1" spans="1:4">
      <c r="A504" s="18">
        <v>495</v>
      </c>
      <c r="B504" s="25" t="s">
        <v>4186</v>
      </c>
      <c r="C504" s="26" t="s">
        <v>4184</v>
      </c>
      <c r="D504" s="27">
        <v>13.3992</v>
      </c>
    </row>
    <row r="505" s="2" customFormat="1" ht="27" customHeight="1" spans="1:4">
      <c r="A505" s="18">
        <v>496</v>
      </c>
      <c r="B505" s="25" t="s">
        <v>4187</v>
      </c>
      <c r="C505" s="26" t="s">
        <v>4184</v>
      </c>
      <c r="D505" s="27">
        <v>17.0008</v>
      </c>
    </row>
    <row r="506" s="2" customFormat="1" ht="27" customHeight="1" spans="1:4">
      <c r="A506" s="18">
        <v>497</v>
      </c>
      <c r="B506" s="25" t="s">
        <v>4188</v>
      </c>
      <c r="C506" s="26" t="s">
        <v>4184</v>
      </c>
      <c r="D506" s="27">
        <v>21.136848</v>
      </c>
    </row>
    <row r="507" s="2" customFormat="1" ht="27" customHeight="1" spans="1:4">
      <c r="A507" s="18">
        <v>498</v>
      </c>
      <c r="B507" s="25" t="s">
        <v>4189</v>
      </c>
      <c r="C507" s="26" t="s">
        <v>4184</v>
      </c>
      <c r="D507" s="27">
        <v>67.4322</v>
      </c>
    </row>
    <row r="508" s="2" customFormat="1" ht="27" customHeight="1" spans="1:4">
      <c r="A508" s="18">
        <v>499</v>
      </c>
      <c r="B508" s="25" t="s">
        <v>4190</v>
      </c>
      <c r="C508" s="26" t="s">
        <v>4184</v>
      </c>
      <c r="D508" s="27">
        <v>38.1649</v>
      </c>
    </row>
    <row r="509" s="2" customFormat="1" ht="27" customHeight="1" spans="1:4">
      <c r="A509" s="18">
        <v>500</v>
      </c>
      <c r="B509" s="25" t="s">
        <v>4191</v>
      </c>
      <c r="C509" s="26" t="s">
        <v>4184</v>
      </c>
      <c r="D509" s="27">
        <v>48.2391</v>
      </c>
    </row>
    <row r="510" s="2" customFormat="1" ht="27" customHeight="1" spans="1:4">
      <c r="A510" s="18">
        <v>501</v>
      </c>
      <c r="B510" s="25" t="s">
        <v>4192</v>
      </c>
      <c r="C510" s="26" t="s">
        <v>4184</v>
      </c>
      <c r="D510" s="27">
        <v>5.2325</v>
      </c>
    </row>
    <row r="511" s="2" customFormat="1" ht="27" customHeight="1" spans="1:4">
      <c r="A511" s="18">
        <v>502</v>
      </c>
      <c r="B511" s="25" t="s">
        <v>4193</v>
      </c>
      <c r="C511" s="26" t="s">
        <v>4184</v>
      </c>
      <c r="D511" s="27">
        <v>59.7458</v>
      </c>
    </row>
    <row r="512" s="2" customFormat="1" ht="27" customHeight="1" spans="1:4">
      <c r="A512" s="18">
        <v>503</v>
      </c>
      <c r="B512" s="25" t="s">
        <v>4194</v>
      </c>
      <c r="C512" s="26" t="s">
        <v>4184</v>
      </c>
      <c r="D512" s="27">
        <v>60</v>
      </c>
    </row>
    <row r="513" s="2" customFormat="1" ht="27" customHeight="1" spans="1:4">
      <c r="A513" s="18">
        <v>504</v>
      </c>
      <c r="B513" s="25" t="s">
        <v>4195</v>
      </c>
      <c r="C513" s="26" t="s">
        <v>4184</v>
      </c>
      <c r="D513" s="27">
        <v>133.1</v>
      </c>
    </row>
    <row r="514" s="2" customFormat="1" ht="27" customHeight="1" spans="1:4">
      <c r="A514" s="18">
        <v>505</v>
      </c>
      <c r="B514" s="25" t="s">
        <v>4196</v>
      </c>
      <c r="C514" s="26" t="s">
        <v>4184</v>
      </c>
      <c r="D514" s="27">
        <v>162.5</v>
      </c>
    </row>
    <row r="515" s="2" customFormat="1" ht="27" customHeight="1" spans="1:4">
      <c r="A515" s="18">
        <v>506</v>
      </c>
      <c r="B515" s="25" t="s">
        <v>4197</v>
      </c>
      <c r="C515" s="26" t="s">
        <v>4184</v>
      </c>
      <c r="D515" s="27">
        <v>39</v>
      </c>
    </row>
    <row r="516" s="2" customFormat="1" ht="27" customHeight="1" spans="1:4">
      <c r="A516" s="18">
        <v>507</v>
      </c>
      <c r="B516" s="25" t="s">
        <v>4198</v>
      </c>
      <c r="C516" s="26" t="s">
        <v>4184</v>
      </c>
      <c r="D516" s="27">
        <v>56.5</v>
      </c>
    </row>
    <row r="517" s="2" customFormat="1" ht="27" customHeight="1" spans="1:4">
      <c r="A517" s="18">
        <v>508</v>
      </c>
      <c r="B517" s="25" t="s">
        <v>4199</v>
      </c>
      <c r="C517" s="26" t="s">
        <v>4184</v>
      </c>
      <c r="D517" s="27">
        <v>15.3742</v>
      </c>
    </row>
    <row r="518" s="2" customFormat="1" ht="27" customHeight="1" spans="1:4">
      <c r="A518" s="18">
        <v>509</v>
      </c>
      <c r="B518" s="25" t="s">
        <v>4200</v>
      </c>
      <c r="C518" s="26" t="s">
        <v>4184</v>
      </c>
      <c r="D518" s="27">
        <v>62.9</v>
      </c>
    </row>
    <row r="519" s="2" customFormat="1" ht="27" customHeight="1" spans="1:4">
      <c r="A519" s="18">
        <v>510</v>
      </c>
      <c r="B519" s="25" t="s">
        <v>4201</v>
      </c>
      <c r="C519" s="26" t="s">
        <v>4184</v>
      </c>
      <c r="D519" s="27">
        <v>1.9823</v>
      </c>
    </row>
    <row r="520" s="2" customFormat="1" ht="27" customHeight="1" spans="1:4">
      <c r="A520" s="18">
        <v>511</v>
      </c>
      <c r="B520" s="25" t="s">
        <v>4202</v>
      </c>
      <c r="C520" s="26" t="s">
        <v>4184</v>
      </c>
      <c r="D520" s="27">
        <v>52.7</v>
      </c>
    </row>
    <row r="521" s="2" customFormat="1" ht="27" customHeight="1" spans="1:4">
      <c r="A521" s="18">
        <v>512</v>
      </c>
      <c r="B521" s="25" t="s">
        <v>4203</v>
      </c>
      <c r="C521" s="26" t="s">
        <v>4184</v>
      </c>
      <c r="D521" s="27">
        <v>74.1</v>
      </c>
    </row>
    <row r="522" s="2" customFormat="1" ht="27" customHeight="1" spans="1:4">
      <c r="A522" s="18">
        <v>513</v>
      </c>
      <c r="B522" s="25" t="s">
        <v>4204</v>
      </c>
      <c r="C522" s="26" t="s">
        <v>4184</v>
      </c>
      <c r="D522" s="27">
        <v>46.5</v>
      </c>
    </row>
    <row r="523" s="2" customFormat="1" ht="27" customHeight="1" spans="1:4">
      <c r="A523" s="18">
        <v>514</v>
      </c>
      <c r="B523" s="25" t="s">
        <v>4205</v>
      </c>
      <c r="C523" s="26" t="s">
        <v>4184</v>
      </c>
      <c r="D523" s="27">
        <v>56.94</v>
      </c>
    </row>
    <row r="524" s="2" customFormat="1" ht="27" customHeight="1" spans="1:4">
      <c r="A524" s="18">
        <v>515</v>
      </c>
      <c r="B524" s="25" t="s">
        <v>4206</v>
      </c>
      <c r="C524" s="26" t="s">
        <v>4184</v>
      </c>
      <c r="D524" s="27">
        <v>31.2</v>
      </c>
    </row>
    <row r="525" s="2" customFormat="1" ht="27" customHeight="1" spans="1:4">
      <c r="A525" s="18">
        <v>516</v>
      </c>
      <c r="B525" s="25" t="s">
        <v>4207</v>
      </c>
      <c r="C525" s="26" t="s">
        <v>4184</v>
      </c>
      <c r="D525" s="27">
        <v>102.4</v>
      </c>
    </row>
    <row r="526" s="2" customFormat="1" ht="27" customHeight="1" spans="1:4">
      <c r="A526" s="18">
        <v>517</v>
      </c>
      <c r="B526" s="25" t="s">
        <v>4208</v>
      </c>
      <c r="C526" s="26" t="s">
        <v>4184</v>
      </c>
      <c r="D526" s="27">
        <v>270</v>
      </c>
    </row>
    <row r="527" s="2" customFormat="1" ht="27" customHeight="1" spans="1:4">
      <c r="A527" s="18">
        <v>518</v>
      </c>
      <c r="B527" s="25" t="s">
        <v>4209</v>
      </c>
      <c r="C527" s="28" t="s">
        <v>4210</v>
      </c>
      <c r="D527" s="27">
        <v>16</v>
      </c>
    </row>
    <row r="528" s="2" customFormat="1" ht="27" customHeight="1" spans="1:4">
      <c r="A528" s="18">
        <v>519</v>
      </c>
      <c r="B528" s="25" t="s">
        <v>4211</v>
      </c>
      <c r="C528" s="28" t="s">
        <v>4210</v>
      </c>
      <c r="D528" s="27">
        <v>94.4</v>
      </c>
    </row>
    <row r="529" s="2" customFormat="1" ht="27" customHeight="1" spans="1:4">
      <c r="A529" s="18">
        <v>520</v>
      </c>
      <c r="B529" s="25" t="s">
        <v>4212</v>
      </c>
      <c r="C529" s="28" t="s">
        <v>4210</v>
      </c>
      <c r="D529" s="27">
        <v>13.28</v>
      </c>
    </row>
    <row r="530" s="2" customFormat="1" ht="27" customHeight="1" spans="1:4">
      <c r="A530" s="18">
        <v>521</v>
      </c>
      <c r="B530" s="25" t="s">
        <v>4213</v>
      </c>
      <c r="C530" s="28" t="s">
        <v>4210</v>
      </c>
      <c r="D530" s="27">
        <v>139.7435</v>
      </c>
    </row>
    <row r="531" s="2" customFormat="1" ht="27" customHeight="1" spans="1:4">
      <c r="A531" s="18">
        <v>522</v>
      </c>
      <c r="B531" s="25" t="s">
        <v>4214</v>
      </c>
      <c r="C531" s="28" t="s">
        <v>4210</v>
      </c>
      <c r="D531" s="27">
        <v>1.5413</v>
      </c>
    </row>
    <row r="532" s="2" customFormat="1" ht="27" customHeight="1" spans="1:4">
      <c r="A532" s="18">
        <v>523</v>
      </c>
      <c r="B532" s="25" t="s">
        <v>4215</v>
      </c>
      <c r="C532" s="28" t="s">
        <v>4210</v>
      </c>
      <c r="D532" s="27">
        <v>146</v>
      </c>
    </row>
    <row r="533" s="2" customFormat="1" ht="27" customHeight="1" spans="1:4">
      <c r="A533" s="18">
        <v>524</v>
      </c>
      <c r="B533" s="25" t="s">
        <v>4216</v>
      </c>
      <c r="C533" s="28" t="s">
        <v>4210</v>
      </c>
      <c r="D533" s="27">
        <v>0.952799999999996</v>
      </c>
    </row>
    <row r="534" s="2" customFormat="1" ht="27" customHeight="1" spans="1:4">
      <c r="A534" s="18">
        <v>525</v>
      </c>
      <c r="B534" s="25" t="s">
        <v>4217</v>
      </c>
      <c r="C534" s="28" t="s">
        <v>4210</v>
      </c>
      <c r="D534" s="27">
        <v>41.5</v>
      </c>
    </row>
    <row r="535" s="2" customFormat="1" ht="27" customHeight="1" spans="1:4">
      <c r="A535" s="18">
        <v>526</v>
      </c>
      <c r="B535" s="25" t="s">
        <v>4218</v>
      </c>
      <c r="C535" s="28" t="s">
        <v>4210</v>
      </c>
      <c r="D535" s="27">
        <v>52</v>
      </c>
    </row>
    <row r="536" s="2" customFormat="1" ht="27" customHeight="1" spans="1:4">
      <c r="A536" s="18">
        <v>527</v>
      </c>
      <c r="B536" s="25" t="s">
        <v>4219</v>
      </c>
      <c r="C536" s="28" t="s">
        <v>4210</v>
      </c>
      <c r="D536" s="27">
        <v>25.5</v>
      </c>
    </row>
    <row r="537" s="2" customFormat="1" ht="27" customHeight="1" spans="1:4">
      <c r="A537" s="18">
        <v>528</v>
      </c>
      <c r="B537" s="18" t="s">
        <v>4220</v>
      </c>
      <c r="C537" s="28" t="s">
        <v>4221</v>
      </c>
      <c r="D537" s="27">
        <v>34.023</v>
      </c>
    </row>
    <row r="538" s="2" customFormat="1" ht="27" customHeight="1" spans="1:4">
      <c r="A538" s="18">
        <v>529</v>
      </c>
      <c r="B538" s="18" t="s">
        <v>4222</v>
      </c>
      <c r="C538" s="28" t="s">
        <v>4221</v>
      </c>
      <c r="D538" s="27">
        <v>9.0723</v>
      </c>
    </row>
    <row r="539" s="2" customFormat="1" ht="27" customHeight="1" spans="1:4">
      <c r="A539" s="18">
        <v>530</v>
      </c>
      <c r="B539" s="25" t="s">
        <v>4223</v>
      </c>
      <c r="C539" s="28" t="s">
        <v>4221</v>
      </c>
      <c r="D539" s="27">
        <v>179.8172</v>
      </c>
    </row>
    <row r="540" s="2" customFormat="1" ht="27" customHeight="1" spans="1:4">
      <c r="A540" s="18">
        <v>531</v>
      </c>
      <c r="B540" s="25" t="s">
        <v>4224</v>
      </c>
      <c r="C540" s="28" t="s">
        <v>4221</v>
      </c>
      <c r="D540" s="27">
        <v>0.15</v>
      </c>
    </row>
    <row r="541" s="2" customFormat="1" ht="27" customHeight="1" spans="1:4">
      <c r="A541" s="18">
        <v>532</v>
      </c>
      <c r="B541" s="25" t="s">
        <v>4225</v>
      </c>
      <c r="C541" s="28" t="s">
        <v>4221</v>
      </c>
      <c r="D541" s="27">
        <v>49.1218</v>
      </c>
    </row>
    <row r="542" s="2" customFormat="1" ht="27" customHeight="1" spans="1:4">
      <c r="A542" s="18">
        <v>533</v>
      </c>
      <c r="B542" s="25" t="s">
        <v>4226</v>
      </c>
      <c r="C542" s="28" t="s">
        <v>4221</v>
      </c>
      <c r="D542" s="27">
        <v>47.2366</v>
      </c>
    </row>
    <row r="543" s="2" customFormat="1" ht="27" customHeight="1" spans="1:4">
      <c r="A543" s="18">
        <v>534</v>
      </c>
      <c r="B543" s="25" t="s">
        <v>4227</v>
      </c>
      <c r="C543" s="28" t="s">
        <v>4221</v>
      </c>
      <c r="D543" s="27">
        <v>75.8462</v>
      </c>
    </row>
    <row r="544" s="2" customFormat="1" ht="27" customHeight="1" spans="1:4">
      <c r="A544" s="18">
        <v>535</v>
      </c>
      <c r="B544" s="18" t="s">
        <v>4228</v>
      </c>
      <c r="C544" s="28" t="s">
        <v>4221</v>
      </c>
      <c r="D544" s="27">
        <v>39.724</v>
      </c>
    </row>
    <row r="545" s="2" customFormat="1" ht="27" customHeight="1" spans="1:4">
      <c r="A545" s="18">
        <v>536</v>
      </c>
      <c r="B545" s="25" t="s">
        <v>4229</v>
      </c>
      <c r="C545" s="28" t="s">
        <v>4221</v>
      </c>
      <c r="D545" s="27">
        <v>41.3</v>
      </c>
    </row>
    <row r="546" s="2" customFormat="1" ht="27" customHeight="1" spans="1:4">
      <c r="A546" s="18">
        <v>537</v>
      </c>
      <c r="B546" s="25" t="s">
        <v>4230</v>
      </c>
      <c r="C546" s="28" t="s">
        <v>4221</v>
      </c>
      <c r="D546" s="27">
        <v>93</v>
      </c>
    </row>
    <row r="547" s="2" customFormat="1" ht="27" customHeight="1" spans="1:4">
      <c r="A547" s="18">
        <v>538</v>
      </c>
      <c r="B547" s="18" t="s">
        <v>4231</v>
      </c>
      <c r="C547" s="28" t="s">
        <v>4221</v>
      </c>
      <c r="D547" s="27">
        <v>14</v>
      </c>
    </row>
    <row r="548" s="2" customFormat="1" ht="27" customHeight="1" spans="1:4">
      <c r="A548" s="18">
        <v>539</v>
      </c>
      <c r="B548" s="25" t="s">
        <v>4232</v>
      </c>
      <c r="C548" s="28" t="s">
        <v>4221</v>
      </c>
      <c r="D548" s="27">
        <v>1.655</v>
      </c>
    </row>
    <row r="549" s="2" customFormat="1" ht="27" customHeight="1" spans="1:4">
      <c r="A549" s="18">
        <v>540</v>
      </c>
      <c r="B549" s="25" t="s">
        <v>4233</v>
      </c>
      <c r="C549" s="28" t="s">
        <v>4234</v>
      </c>
      <c r="D549" s="27">
        <v>2</v>
      </c>
    </row>
    <row r="550" s="2" customFormat="1" ht="27" customHeight="1" spans="1:4">
      <c r="A550" s="18">
        <v>541</v>
      </c>
      <c r="B550" s="25" t="s">
        <v>3472</v>
      </c>
      <c r="C550" s="28" t="s">
        <v>4234</v>
      </c>
      <c r="D550" s="27">
        <v>474.524</v>
      </c>
    </row>
    <row r="551" s="2" customFormat="1" ht="27" customHeight="1" spans="1:4">
      <c r="A551" s="18">
        <v>542</v>
      </c>
      <c r="B551" s="25" t="s">
        <v>4235</v>
      </c>
      <c r="C551" s="28" t="s">
        <v>4234</v>
      </c>
      <c r="D551" s="27">
        <v>3.098</v>
      </c>
    </row>
    <row r="552" s="2" customFormat="1" ht="27" customHeight="1" spans="1:4">
      <c r="A552" s="18">
        <v>543</v>
      </c>
      <c r="B552" s="25" t="s">
        <v>4236</v>
      </c>
      <c r="C552" s="28" t="s">
        <v>4234</v>
      </c>
      <c r="D552" s="27">
        <v>6.75</v>
      </c>
    </row>
    <row r="553" s="2" customFormat="1" ht="27" customHeight="1" spans="1:4">
      <c r="A553" s="18">
        <v>544</v>
      </c>
      <c r="B553" s="25" t="s">
        <v>4237</v>
      </c>
      <c r="C553" s="28" t="s">
        <v>4234</v>
      </c>
      <c r="D553" s="27">
        <v>25.85381</v>
      </c>
    </row>
    <row r="554" s="2" customFormat="1" ht="27" customHeight="1" spans="1:4">
      <c r="A554" s="18">
        <v>545</v>
      </c>
      <c r="B554" s="25" t="s">
        <v>4238</v>
      </c>
      <c r="C554" s="28" t="s">
        <v>4234</v>
      </c>
      <c r="D554" s="27">
        <v>18.67163</v>
      </c>
    </row>
    <row r="555" s="2" customFormat="1" ht="27" customHeight="1" spans="1:4">
      <c r="A555" s="18">
        <v>546</v>
      </c>
      <c r="B555" s="25" t="s">
        <v>4239</v>
      </c>
      <c r="C555" s="28" t="s">
        <v>4234</v>
      </c>
      <c r="D555" s="27">
        <v>15.0208</v>
      </c>
    </row>
    <row r="556" s="2" customFormat="1" ht="27" customHeight="1" spans="1:4">
      <c r="A556" s="22" t="s">
        <v>4240</v>
      </c>
      <c r="B556" s="23"/>
      <c r="C556" s="24"/>
      <c r="D556" s="21">
        <f>SUM(D557:D591)</f>
        <v>6366.750292</v>
      </c>
    </row>
    <row r="557" s="2" customFormat="1" ht="27" customHeight="1" spans="1:4">
      <c r="A557" s="18">
        <v>547</v>
      </c>
      <c r="B557" s="25" t="s">
        <v>4241</v>
      </c>
      <c r="C557" s="26" t="s">
        <v>3677</v>
      </c>
      <c r="D557" s="27">
        <v>11.2</v>
      </c>
    </row>
    <row r="558" s="2" customFormat="1" ht="27" customHeight="1" spans="1:4">
      <c r="A558" s="18">
        <v>548</v>
      </c>
      <c r="B558" s="25" t="s">
        <v>4242</v>
      </c>
      <c r="C558" s="26" t="s">
        <v>3677</v>
      </c>
      <c r="D558" s="27">
        <v>25.4</v>
      </c>
    </row>
    <row r="559" s="2" customFormat="1" ht="27" customHeight="1" spans="1:4">
      <c r="A559" s="18">
        <v>549</v>
      </c>
      <c r="B559" s="25" t="s">
        <v>4243</v>
      </c>
      <c r="C559" s="26" t="s">
        <v>3677</v>
      </c>
      <c r="D559" s="27">
        <v>138.246491</v>
      </c>
    </row>
    <row r="560" s="2" customFormat="1" ht="27" customHeight="1" spans="1:4">
      <c r="A560" s="18">
        <v>550</v>
      </c>
      <c r="B560" s="25" t="s">
        <v>4244</v>
      </c>
      <c r="C560" s="26" t="s">
        <v>3677</v>
      </c>
      <c r="D560" s="27">
        <v>44.369901</v>
      </c>
    </row>
    <row r="561" s="2" customFormat="1" ht="27" customHeight="1" spans="1:4">
      <c r="A561" s="18">
        <v>551</v>
      </c>
      <c r="B561" s="25" t="s">
        <v>3478</v>
      </c>
      <c r="C561" s="26" t="s">
        <v>3677</v>
      </c>
      <c r="D561" s="27">
        <v>356.0894</v>
      </c>
    </row>
    <row r="562" s="2" customFormat="1" ht="27" customHeight="1" spans="1:4">
      <c r="A562" s="18">
        <v>552</v>
      </c>
      <c r="B562" s="25" t="s">
        <v>4245</v>
      </c>
      <c r="C562" s="26" t="s">
        <v>3677</v>
      </c>
      <c r="D562" s="27">
        <v>790</v>
      </c>
    </row>
    <row r="563" s="2" customFormat="1" ht="27" customHeight="1" spans="1:4">
      <c r="A563" s="18">
        <v>553</v>
      </c>
      <c r="B563" s="25" t="s">
        <v>4246</v>
      </c>
      <c r="C563" s="26" t="s">
        <v>3677</v>
      </c>
      <c r="D563" s="27">
        <v>723.8</v>
      </c>
    </row>
    <row r="564" s="2" customFormat="1" ht="27" customHeight="1" spans="1:4">
      <c r="A564" s="18">
        <v>554</v>
      </c>
      <c r="B564" s="25" t="s">
        <v>4247</v>
      </c>
      <c r="C564" s="26" t="s">
        <v>3677</v>
      </c>
      <c r="D564" s="27">
        <v>10.5</v>
      </c>
    </row>
    <row r="565" s="2" customFormat="1" ht="27" customHeight="1" spans="1:4">
      <c r="A565" s="18">
        <v>555</v>
      </c>
      <c r="B565" s="25" t="s">
        <v>4248</v>
      </c>
      <c r="C565" s="26" t="s">
        <v>3677</v>
      </c>
      <c r="D565" s="27">
        <v>34</v>
      </c>
    </row>
    <row r="566" s="2" customFormat="1" ht="27" customHeight="1" spans="1:4">
      <c r="A566" s="18">
        <v>556</v>
      </c>
      <c r="B566" s="25" t="s">
        <v>4249</v>
      </c>
      <c r="C566" s="26" t="s">
        <v>3677</v>
      </c>
      <c r="D566" s="27">
        <v>69</v>
      </c>
    </row>
    <row r="567" s="2" customFormat="1" ht="27" customHeight="1" spans="1:4">
      <c r="A567" s="18">
        <v>557</v>
      </c>
      <c r="B567" s="25" t="s">
        <v>4250</v>
      </c>
      <c r="C567" s="26" t="s">
        <v>3677</v>
      </c>
      <c r="D567" s="27">
        <v>24</v>
      </c>
    </row>
    <row r="568" s="2" customFormat="1" ht="27" customHeight="1" spans="1:4">
      <c r="A568" s="18">
        <v>558</v>
      </c>
      <c r="B568" s="25" t="s">
        <v>4251</v>
      </c>
      <c r="C568" s="26" t="s">
        <v>3677</v>
      </c>
      <c r="D568" s="27">
        <v>18</v>
      </c>
    </row>
    <row r="569" s="2" customFormat="1" ht="27" customHeight="1" spans="1:4">
      <c r="A569" s="18">
        <v>559</v>
      </c>
      <c r="B569" s="25" t="s">
        <v>4252</v>
      </c>
      <c r="C569" s="28" t="s">
        <v>3698</v>
      </c>
      <c r="D569" s="27">
        <v>466.3097</v>
      </c>
    </row>
    <row r="570" s="2" customFormat="1" ht="27" customHeight="1" spans="1:4">
      <c r="A570" s="18">
        <v>560</v>
      </c>
      <c r="B570" s="25" t="s">
        <v>4253</v>
      </c>
      <c r="C570" s="28" t="s">
        <v>3698</v>
      </c>
      <c r="D570" s="27">
        <v>200</v>
      </c>
    </row>
    <row r="571" s="2" customFormat="1" ht="27" customHeight="1" spans="1:4">
      <c r="A571" s="18">
        <v>561</v>
      </c>
      <c r="B571" s="25" t="s">
        <v>4254</v>
      </c>
      <c r="C571" s="28" t="s">
        <v>3698</v>
      </c>
      <c r="D571" s="27">
        <v>112.985</v>
      </c>
    </row>
    <row r="572" s="2" customFormat="1" ht="27" customHeight="1" spans="1:4">
      <c r="A572" s="18">
        <v>562</v>
      </c>
      <c r="B572" s="25" t="s">
        <v>4255</v>
      </c>
      <c r="C572" s="28" t="s">
        <v>3698</v>
      </c>
      <c r="D572" s="27">
        <v>64.2749</v>
      </c>
    </row>
    <row r="573" s="2" customFormat="1" ht="27" customHeight="1" spans="1:4">
      <c r="A573" s="18">
        <v>563</v>
      </c>
      <c r="B573" s="25" t="s">
        <v>4256</v>
      </c>
      <c r="C573" s="28" t="s">
        <v>3698</v>
      </c>
      <c r="D573" s="27">
        <v>2909.5134</v>
      </c>
    </row>
    <row r="574" s="2" customFormat="1" ht="27" customHeight="1" spans="1:4">
      <c r="A574" s="18">
        <v>564</v>
      </c>
      <c r="B574" s="25" t="s">
        <v>4257</v>
      </c>
      <c r="C574" s="28" t="s">
        <v>3698</v>
      </c>
      <c r="D574" s="27">
        <v>0.69</v>
      </c>
    </row>
    <row r="575" s="2" customFormat="1" ht="27" customHeight="1" spans="1:4">
      <c r="A575" s="18">
        <v>565</v>
      </c>
      <c r="B575" s="25" t="s">
        <v>4258</v>
      </c>
      <c r="C575" s="28" t="s">
        <v>3698</v>
      </c>
      <c r="D575" s="27">
        <v>10.3</v>
      </c>
    </row>
    <row r="576" s="2" customFormat="1" ht="27" customHeight="1" spans="1:4">
      <c r="A576" s="18">
        <v>566</v>
      </c>
      <c r="B576" s="25" t="s">
        <v>4259</v>
      </c>
      <c r="C576" s="28" t="s">
        <v>3698</v>
      </c>
      <c r="D576" s="27">
        <v>0.5</v>
      </c>
    </row>
    <row r="577" s="2" customFormat="1" ht="27" customHeight="1" spans="1:4">
      <c r="A577" s="18">
        <v>567</v>
      </c>
      <c r="B577" s="25" t="s">
        <v>4260</v>
      </c>
      <c r="C577" s="28" t="s">
        <v>3698</v>
      </c>
      <c r="D577" s="27">
        <v>17.3946</v>
      </c>
    </row>
    <row r="578" s="2" customFormat="1" ht="27" customHeight="1" spans="1:4">
      <c r="A578" s="18">
        <v>568</v>
      </c>
      <c r="B578" s="25" t="s">
        <v>4261</v>
      </c>
      <c r="C578" s="28" t="s">
        <v>3698</v>
      </c>
      <c r="D578" s="27">
        <v>1.6371</v>
      </c>
    </row>
    <row r="579" s="2" customFormat="1" ht="27" customHeight="1" spans="1:4">
      <c r="A579" s="18">
        <v>569</v>
      </c>
      <c r="B579" s="25" t="s">
        <v>4262</v>
      </c>
      <c r="C579" s="28" t="s">
        <v>3698</v>
      </c>
      <c r="D579" s="27">
        <v>20</v>
      </c>
    </row>
    <row r="580" s="2" customFormat="1" ht="27" customHeight="1" spans="1:4">
      <c r="A580" s="18">
        <v>570</v>
      </c>
      <c r="B580" s="25" t="s">
        <v>4263</v>
      </c>
      <c r="C580" s="28" t="s">
        <v>3698</v>
      </c>
      <c r="D580" s="27">
        <v>46.55</v>
      </c>
    </row>
    <row r="581" s="2" customFormat="1" ht="27" customHeight="1" spans="1:4">
      <c r="A581" s="18">
        <v>571</v>
      </c>
      <c r="B581" s="25" t="s">
        <v>4264</v>
      </c>
      <c r="C581" s="28" t="s">
        <v>3698</v>
      </c>
      <c r="D581" s="27">
        <v>0.6735</v>
      </c>
    </row>
    <row r="582" s="2" customFormat="1" ht="27" customHeight="1" spans="1:4">
      <c r="A582" s="18">
        <v>572</v>
      </c>
      <c r="B582" s="25" t="s">
        <v>4265</v>
      </c>
      <c r="C582" s="28" t="s">
        <v>4266</v>
      </c>
      <c r="D582" s="27">
        <v>24</v>
      </c>
    </row>
    <row r="583" s="2" customFormat="1" ht="27" customHeight="1" spans="1:4">
      <c r="A583" s="18">
        <v>573</v>
      </c>
      <c r="B583" s="18" t="s">
        <v>4267</v>
      </c>
      <c r="C583" s="26" t="s">
        <v>3834</v>
      </c>
      <c r="D583" s="27">
        <v>60</v>
      </c>
    </row>
    <row r="584" s="2" customFormat="1" ht="27" customHeight="1" spans="1:4">
      <c r="A584" s="18">
        <v>574</v>
      </c>
      <c r="B584" s="18" t="s">
        <v>4268</v>
      </c>
      <c r="C584" s="26" t="s">
        <v>3834</v>
      </c>
      <c r="D584" s="27">
        <v>5.92</v>
      </c>
    </row>
    <row r="585" s="2" customFormat="1" ht="27" customHeight="1" spans="1:4">
      <c r="A585" s="18">
        <v>575</v>
      </c>
      <c r="B585" s="18" t="s">
        <v>4269</v>
      </c>
      <c r="C585" s="26" t="s">
        <v>3834</v>
      </c>
      <c r="D585" s="27">
        <v>3.02</v>
      </c>
    </row>
    <row r="586" s="2" customFormat="1" ht="27" customHeight="1" spans="1:4">
      <c r="A586" s="18">
        <v>576</v>
      </c>
      <c r="B586" s="18" t="s">
        <v>4270</v>
      </c>
      <c r="C586" s="26" t="s">
        <v>3834</v>
      </c>
      <c r="D586" s="27">
        <v>4.511</v>
      </c>
    </row>
    <row r="587" s="2" customFormat="1" ht="27" customHeight="1" spans="1:4">
      <c r="A587" s="18">
        <v>577</v>
      </c>
      <c r="B587" s="25" t="s">
        <v>4271</v>
      </c>
      <c r="C587" s="26" t="s">
        <v>3834</v>
      </c>
      <c r="D587" s="27">
        <v>30</v>
      </c>
    </row>
    <row r="588" s="2" customFormat="1" ht="27" customHeight="1" spans="1:4">
      <c r="A588" s="18">
        <v>578</v>
      </c>
      <c r="B588" s="25" t="s">
        <v>4272</v>
      </c>
      <c r="C588" s="26" t="s">
        <v>3834</v>
      </c>
      <c r="D588" s="27">
        <v>90</v>
      </c>
    </row>
    <row r="589" s="2" customFormat="1" ht="27" customHeight="1" spans="1:4">
      <c r="A589" s="18">
        <v>579</v>
      </c>
      <c r="B589" s="25" t="s">
        <v>4273</v>
      </c>
      <c r="C589" s="26" t="s">
        <v>3834</v>
      </c>
      <c r="D589" s="27">
        <v>39</v>
      </c>
    </row>
    <row r="590" s="2" customFormat="1" ht="27" customHeight="1" spans="1:4">
      <c r="A590" s="18">
        <v>580</v>
      </c>
      <c r="B590" s="25" t="s">
        <v>4274</v>
      </c>
      <c r="C590" s="26" t="s">
        <v>3834</v>
      </c>
      <c r="D590" s="27">
        <v>3.5553</v>
      </c>
    </row>
    <row r="591" s="2" customFormat="1" ht="27" customHeight="1" spans="1:4">
      <c r="A591" s="18">
        <v>581</v>
      </c>
      <c r="B591" s="25" t="s">
        <v>4275</v>
      </c>
      <c r="C591" s="26" t="s">
        <v>3834</v>
      </c>
      <c r="D591" s="27">
        <v>11.31</v>
      </c>
    </row>
    <row r="592" s="2" customFormat="1" ht="27" customHeight="1" spans="1:4">
      <c r="A592" s="22" t="s">
        <v>4276</v>
      </c>
      <c r="B592" s="23"/>
      <c r="C592" s="35"/>
      <c r="D592" s="21">
        <f>SUM(D593:D628)</f>
        <v>3986.466852</v>
      </c>
    </row>
    <row r="593" s="2" customFormat="1" ht="27" customHeight="1" spans="1:4">
      <c r="A593" s="18">
        <v>582</v>
      </c>
      <c r="B593" s="25" t="s">
        <v>4277</v>
      </c>
      <c r="C593" s="28" t="s">
        <v>4278</v>
      </c>
      <c r="D593" s="27">
        <v>14</v>
      </c>
    </row>
    <row r="594" s="2" customFormat="1" ht="27" customHeight="1" spans="1:4">
      <c r="A594" s="18">
        <v>583</v>
      </c>
      <c r="B594" s="25" t="s">
        <v>4279</v>
      </c>
      <c r="C594" s="28" t="s">
        <v>4280</v>
      </c>
      <c r="D594" s="27">
        <v>25</v>
      </c>
    </row>
    <row r="595" s="2" customFormat="1" ht="27" customHeight="1" spans="1:4">
      <c r="A595" s="18">
        <v>584</v>
      </c>
      <c r="B595" s="25" t="s">
        <v>4281</v>
      </c>
      <c r="C595" s="28" t="s">
        <v>4280</v>
      </c>
      <c r="D595" s="27">
        <v>30</v>
      </c>
    </row>
    <row r="596" s="2" customFormat="1" ht="27" customHeight="1" spans="1:4">
      <c r="A596" s="18">
        <v>585</v>
      </c>
      <c r="B596" s="25" t="s">
        <v>4282</v>
      </c>
      <c r="C596" s="28" t="s">
        <v>4283</v>
      </c>
      <c r="D596" s="27">
        <v>16.9</v>
      </c>
    </row>
    <row r="597" s="2" customFormat="1" ht="27" customHeight="1" spans="1:4">
      <c r="A597" s="18">
        <v>586</v>
      </c>
      <c r="B597" s="25" t="s">
        <v>4284</v>
      </c>
      <c r="C597" s="28" t="s">
        <v>4283</v>
      </c>
      <c r="D597" s="27">
        <v>21.53</v>
      </c>
    </row>
    <row r="598" s="2" customFormat="1" ht="27" customHeight="1" spans="1:4">
      <c r="A598" s="18">
        <v>587</v>
      </c>
      <c r="B598" s="25" t="s">
        <v>4285</v>
      </c>
      <c r="C598" s="28" t="s">
        <v>4283</v>
      </c>
      <c r="D598" s="27">
        <v>14</v>
      </c>
    </row>
    <row r="599" s="2" customFormat="1" ht="27" customHeight="1" spans="1:4">
      <c r="A599" s="18">
        <v>588</v>
      </c>
      <c r="B599" s="25" t="s">
        <v>4286</v>
      </c>
      <c r="C599" s="28" t="s">
        <v>4287</v>
      </c>
      <c r="D599" s="27">
        <v>145</v>
      </c>
    </row>
    <row r="600" s="2" customFormat="1" ht="27" customHeight="1" spans="1:4">
      <c r="A600" s="18">
        <v>589</v>
      </c>
      <c r="B600" s="25" t="s">
        <v>4288</v>
      </c>
      <c r="C600" s="26" t="s">
        <v>3834</v>
      </c>
      <c r="D600" s="27">
        <v>46.20193</v>
      </c>
    </row>
    <row r="601" s="2" customFormat="1" ht="27" customHeight="1" spans="1:4">
      <c r="A601" s="18">
        <v>590</v>
      </c>
      <c r="B601" s="25" t="s">
        <v>4289</v>
      </c>
      <c r="C601" s="28" t="s">
        <v>3911</v>
      </c>
      <c r="D601" s="27">
        <v>280</v>
      </c>
    </row>
    <row r="602" s="2" customFormat="1" ht="27" customHeight="1" spans="1:4">
      <c r="A602" s="18">
        <v>591</v>
      </c>
      <c r="B602" s="25" t="s">
        <v>4290</v>
      </c>
      <c r="C602" s="28" t="s">
        <v>3911</v>
      </c>
      <c r="D602" s="27">
        <v>45</v>
      </c>
    </row>
    <row r="603" s="2" customFormat="1" ht="27" customHeight="1" spans="1:4">
      <c r="A603" s="18">
        <v>592</v>
      </c>
      <c r="B603" s="25" t="s">
        <v>4291</v>
      </c>
      <c r="C603" s="28" t="s">
        <v>3911</v>
      </c>
      <c r="D603" s="27">
        <v>22</v>
      </c>
    </row>
    <row r="604" s="2" customFormat="1" ht="27" customHeight="1" spans="1:4">
      <c r="A604" s="18">
        <v>593</v>
      </c>
      <c r="B604" s="25" t="s">
        <v>4292</v>
      </c>
      <c r="C604" s="26" t="s">
        <v>4293</v>
      </c>
      <c r="D604" s="27">
        <v>125</v>
      </c>
    </row>
    <row r="605" s="2" customFormat="1" ht="27" customHeight="1" spans="1:4">
      <c r="A605" s="18">
        <v>594</v>
      </c>
      <c r="B605" s="25" t="s">
        <v>4294</v>
      </c>
      <c r="C605" s="26" t="s">
        <v>4293</v>
      </c>
      <c r="D605" s="27">
        <v>675</v>
      </c>
    </row>
    <row r="606" s="2" customFormat="1" ht="27" customHeight="1" spans="1:4">
      <c r="A606" s="18">
        <v>595</v>
      </c>
      <c r="B606" s="25" t="s">
        <v>4295</v>
      </c>
      <c r="C606" s="26" t="s">
        <v>4293</v>
      </c>
      <c r="D606" s="27">
        <v>131.6</v>
      </c>
    </row>
    <row r="607" s="2" customFormat="1" ht="27" customHeight="1" spans="1:4">
      <c r="A607" s="18">
        <v>596</v>
      </c>
      <c r="B607" s="25" t="s">
        <v>4296</v>
      </c>
      <c r="C607" s="26" t="s">
        <v>4293</v>
      </c>
      <c r="D607" s="27">
        <v>134.6</v>
      </c>
    </row>
    <row r="608" s="2" customFormat="1" ht="27" customHeight="1" spans="1:4">
      <c r="A608" s="18">
        <v>597</v>
      </c>
      <c r="B608" s="25" t="s">
        <v>4297</v>
      </c>
      <c r="C608" s="26" t="s">
        <v>4293</v>
      </c>
      <c r="D608" s="27">
        <v>70</v>
      </c>
    </row>
    <row r="609" s="2" customFormat="1" ht="27" customHeight="1" spans="1:4">
      <c r="A609" s="18">
        <v>598</v>
      </c>
      <c r="B609" s="25" t="s">
        <v>4298</v>
      </c>
      <c r="C609" s="26" t="s">
        <v>4293</v>
      </c>
      <c r="D609" s="27">
        <v>535</v>
      </c>
    </row>
    <row r="610" s="2" customFormat="1" ht="27" customHeight="1" spans="1:4">
      <c r="A610" s="18">
        <v>599</v>
      </c>
      <c r="B610" s="25" t="s">
        <v>4299</v>
      </c>
      <c r="C610" s="26" t="s">
        <v>4293</v>
      </c>
      <c r="D610" s="27">
        <v>635.936</v>
      </c>
    </row>
    <row r="611" s="2" customFormat="1" ht="27" customHeight="1" spans="1:4">
      <c r="A611" s="18">
        <v>600</v>
      </c>
      <c r="B611" s="25" t="s">
        <v>4300</v>
      </c>
      <c r="C611" s="26" t="s">
        <v>4293</v>
      </c>
      <c r="D611" s="27">
        <v>34.45</v>
      </c>
    </row>
    <row r="612" s="2" customFormat="1" ht="27" customHeight="1" spans="1:4">
      <c r="A612" s="18">
        <v>601</v>
      </c>
      <c r="B612" s="25" t="s">
        <v>4301</v>
      </c>
      <c r="C612" s="26" t="s">
        <v>4293</v>
      </c>
      <c r="D612" s="27">
        <v>5.18718</v>
      </c>
    </row>
    <row r="613" s="2" customFormat="1" ht="27" customHeight="1" spans="1:4">
      <c r="A613" s="18">
        <v>602</v>
      </c>
      <c r="B613" s="25" t="s">
        <v>4302</v>
      </c>
      <c r="C613" s="26" t="s">
        <v>4293</v>
      </c>
      <c r="D613" s="27">
        <v>5.36</v>
      </c>
    </row>
    <row r="614" s="2" customFormat="1" ht="27" customHeight="1" spans="1:4">
      <c r="A614" s="18">
        <v>603</v>
      </c>
      <c r="B614" s="25" t="s">
        <v>4303</v>
      </c>
      <c r="C614" s="26" t="s">
        <v>4293</v>
      </c>
      <c r="D614" s="27">
        <v>2.5</v>
      </c>
    </row>
    <row r="615" s="2" customFormat="1" ht="27" customHeight="1" spans="1:4">
      <c r="A615" s="18">
        <v>604</v>
      </c>
      <c r="B615" s="25" t="s">
        <v>4304</v>
      </c>
      <c r="C615" s="26" t="s">
        <v>4293</v>
      </c>
      <c r="D615" s="27">
        <v>12.6</v>
      </c>
    </row>
    <row r="616" s="2" customFormat="1" ht="27" customHeight="1" spans="1:4">
      <c r="A616" s="18">
        <v>605</v>
      </c>
      <c r="B616" s="25" t="s">
        <v>4305</v>
      </c>
      <c r="C616" s="26" t="s">
        <v>4293</v>
      </c>
      <c r="D616" s="27">
        <v>20</v>
      </c>
    </row>
    <row r="617" s="2" customFormat="1" ht="27" customHeight="1" spans="1:4">
      <c r="A617" s="18">
        <v>606</v>
      </c>
      <c r="B617" s="25" t="s">
        <v>4306</v>
      </c>
      <c r="C617" s="26" t="s">
        <v>4293</v>
      </c>
      <c r="D617" s="27">
        <v>60</v>
      </c>
    </row>
    <row r="618" s="2" customFormat="1" ht="27" customHeight="1" spans="1:4">
      <c r="A618" s="18">
        <v>607</v>
      </c>
      <c r="B618" s="25" t="s">
        <v>4307</v>
      </c>
      <c r="C618" s="26" t="s">
        <v>4293</v>
      </c>
      <c r="D618" s="27">
        <v>40.6</v>
      </c>
    </row>
    <row r="619" s="2" customFormat="1" ht="27" customHeight="1" spans="1:4">
      <c r="A619" s="18">
        <v>608</v>
      </c>
      <c r="B619" s="25" t="s">
        <v>4308</v>
      </c>
      <c r="C619" s="26" t="s">
        <v>4293</v>
      </c>
      <c r="D619" s="27">
        <v>20</v>
      </c>
    </row>
    <row r="620" s="2" customFormat="1" ht="27" customHeight="1" spans="1:4">
      <c r="A620" s="18">
        <v>609</v>
      </c>
      <c r="B620" s="18" t="s">
        <v>4309</v>
      </c>
      <c r="C620" s="28" t="s">
        <v>3872</v>
      </c>
      <c r="D620" s="27">
        <v>566.03</v>
      </c>
    </row>
    <row r="621" s="2" customFormat="1" ht="27" customHeight="1" spans="1:4">
      <c r="A621" s="18">
        <v>610</v>
      </c>
      <c r="B621" s="18" t="s">
        <v>4310</v>
      </c>
      <c r="C621" s="28" t="s">
        <v>3872</v>
      </c>
      <c r="D621" s="27">
        <v>102.5</v>
      </c>
    </row>
    <row r="622" s="2" customFormat="1" ht="27" customHeight="1" spans="1:4">
      <c r="A622" s="18">
        <v>611</v>
      </c>
      <c r="B622" s="25" t="s">
        <v>4311</v>
      </c>
      <c r="C622" s="28" t="s">
        <v>3872</v>
      </c>
      <c r="D622" s="27">
        <v>16.2</v>
      </c>
    </row>
    <row r="623" s="2" customFormat="1" ht="27" customHeight="1" spans="1:4">
      <c r="A623" s="18">
        <v>612</v>
      </c>
      <c r="B623" s="25" t="s">
        <v>4312</v>
      </c>
      <c r="C623" s="28" t="s">
        <v>4313</v>
      </c>
      <c r="D623" s="27">
        <v>15.647942</v>
      </c>
    </row>
    <row r="624" s="2" customFormat="1" ht="27" customHeight="1" spans="1:4">
      <c r="A624" s="18">
        <v>613</v>
      </c>
      <c r="B624" s="25" t="s">
        <v>4314</v>
      </c>
      <c r="C624" s="28" t="s">
        <v>3928</v>
      </c>
      <c r="D624" s="27">
        <v>9.5538</v>
      </c>
    </row>
    <row r="625" s="2" customFormat="1" ht="27" customHeight="1" spans="1:4">
      <c r="A625" s="18">
        <v>614</v>
      </c>
      <c r="B625" s="25" t="s">
        <v>4315</v>
      </c>
      <c r="C625" s="28" t="s">
        <v>4316</v>
      </c>
      <c r="D625" s="27">
        <v>100</v>
      </c>
    </row>
    <row r="626" s="4" customFormat="1" ht="27" customHeight="1" spans="1:4">
      <c r="A626" s="18">
        <v>615</v>
      </c>
      <c r="B626" s="28" t="s">
        <v>4317</v>
      </c>
      <c r="C626" s="28" t="s">
        <v>4266</v>
      </c>
      <c r="D626" s="27">
        <v>2.87</v>
      </c>
    </row>
    <row r="627" s="4" customFormat="1" ht="27" customHeight="1" spans="1:4">
      <c r="A627" s="18">
        <v>616</v>
      </c>
      <c r="B627" s="28" t="s">
        <v>4318</v>
      </c>
      <c r="C627" s="28" t="s">
        <v>4266</v>
      </c>
      <c r="D627" s="27">
        <v>1.2</v>
      </c>
    </row>
    <row r="628" s="4" customFormat="1" ht="27" customHeight="1" spans="1:4">
      <c r="A628" s="18">
        <v>617</v>
      </c>
      <c r="B628" s="28" t="s">
        <v>4319</v>
      </c>
      <c r="C628" s="28" t="s">
        <v>4266</v>
      </c>
      <c r="D628" s="27">
        <v>5</v>
      </c>
    </row>
  </sheetData>
  <mergeCells count="7">
    <mergeCell ref="A1:D1"/>
    <mergeCell ref="A2:D2"/>
    <mergeCell ref="A7:C7"/>
    <mergeCell ref="A216:C216"/>
    <mergeCell ref="A245:C245"/>
    <mergeCell ref="A556:C556"/>
    <mergeCell ref="A592:C59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26</vt:i4>
      </vt:variant>
    </vt:vector>
  </HeadingPairs>
  <TitlesOfParts>
    <vt:vector size="26" baseType="lpstr">
      <vt:lpstr>目录</vt:lpstr>
      <vt:lpstr>1一般公共预算收入决算明细表</vt:lpstr>
      <vt:lpstr>2一般公共预算支出决算功能分类明细表</vt:lpstr>
      <vt:lpstr>3一般公共预算支出决算经济分类明细表</vt:lpstr>
      <vt:lpstr>4一般公共预算财政拨款本级支出决算明细表</vt:lpstr>
      <vt:lpstr>5一般公共预算财政拨款本级基本支出决算明细表</vt:lpstr>
      <vt:lpstr>6一般公共预算转移性和债务相关收支决算明细表</vt:lpstr>
      <vt:lpstr>7地方政府一般债务限额和余额情况表</vt:lpstr>
      <vt:lpstr>8政府性基金预算收入决算明细表</vt:lpstr>
      <vt:lpstr>9政府性基金预算支出决算功能分类明细表</vt:lpstr>
      <vt:lpstr>10政府性基金预算转移性收支决算录入表 </vt:lpstr>
      <vt:lpstr>11本级政府性基金支出表</vt:lpstr>
      <vt:lpstr>12政府性基金转移支付表（按项目分地区）</vt:lpstr>
      <vt:lpstr>13地方政府专项债务限额和余额情况表</vt:lpstr>
      <vt:lpstr>14国有资本经营预算收入决算明细表</vt:lpstr>
      <vt:lpstr>15国有资本经营预算支出决算明细表</vt:lpstr>
      <vt:lpstr>16本级国有资本经营预算支出决算明细表</vt:lpstr>
      <vt:lpstr>17国有资本经营预算对下安排转移支付表</vt:lpstr>
      <vt:lpstr>18社会保险基金预算收入情况表</vt:lpstr>
      <vt:lpstr>19社会保险基金预算支出情况表</vt:lpstr>
      <vt:lpstr>20本级一般公共预算财政拨款“三公”经费支出决算表</vt:lpstr>
      <vt:lpstr>21地方政府一般债券使用情况表</vt:lpstr>
      <vt:lpstr>22地方政府专项债券使用情况表</vt:lpstr>
      <vt:lpstr>23地方政府债券发行及还本付息情况表</vt:lpstr>
      <vt:lpstr>24政府债务余额及限额情况表</vt:lpstr>
      <vt:lpstr>25政府重大投资项目情况表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2025-11-05T02:30:00Z</dcterms:created>
  <dcterms:modified xsi:type="dcterms:W3CDTF">2025-12-03T07:03:02Z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3EE1AC8C63824E598302C7EF7165311D_13</vt:lpwstr>
  </property>
  <property fmtid="{D5CDD505-2E9C-101B-9397-08002B2CF9AE}" pid="3" name="KSOProductBuildVer">
    <vt:lpwstr>2052-12.1.0.17827</vt:lpwstr>
  </property>
</Properties>
</file>